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codeName="ThisWorkbook" defaultThemeVersion="124226"/>
  <mc:AlternateContent xmlns:mc="http://schemas.openxmlformats.org/markup-compatibility/2006">
    <mc:Choice Requires="x15">
      <x15ac:absPath xmlns:x15ac="http://schemas.microsoft.com/office/spreadsheetml/2010/11/ac" url="/Users/nikekpokorn/Documents/Projekti/A TRAMIG/Amended Budget/"/>
    </mc:Choice>
  </mc:AlternateContent>
  <xr:revisionPtr revIDLastSave="0" documentId="8_{2D03467B-345E-4648-9E9A-1CCC02403492}" xr6:coauthVersionLast="36" xr6:coauthVersionMax="36" xr10:uidLastSave="{00000000-0000-0000-0000-000000000000}"/>
  <workbookProtection workbookPassword="CAF5" lockStructure="1"/>
  <bookViews>
    <workbookView xWindow="0" yWindow="460" windowWidth="25220" windowHeight="13480" tabRatio="701" xr2:uid="{00000000-000D-0000-FFFF-FFFF00000000}"/>
  </bookViews>
  <sheets>
    <sheet name="ConsolidatedBudget" sheetId="18" r:id="rId1"/>
    <sheet name="changes SHEET TO HIDE" sheetId="21" state="hidden" r:id="rId2"/>
    <sheet name="Translation" sheetId="20" state="hidden" r:id="rId3"/>
    <sheet name="A. Staff" sheetId="1" r:id="rId4"/>
    <sheet name="B.1 Travel and subsistence" sheetId="4" r:id="rId5"/>
    <sheet name="B.2 Equipment" sheetId="5" r:id="rId6"/>
    <sheet name="B.3 Subcontracting" sheetId="6" r:id="rId7"/>
    <sheet name="B.4 Other" sheetId="8" r:id="rId8"/>
    <sheet name="Indirect costs" sheetId="2" r:id="rId9"/>
    <sheet name="Revenue" sheetId="19" r:id="rId10"/>
    <sheet name="Countries list" sheetId="16" state="hidden" r:id="rId11"/>
  </sheets>
  <definedNames>
    <definedName name="Ceilings">'Countries list'!$A$4:$A$36</definedName>
    <definedName name="Countries">'Countries list'!$A$4:$A$36</definedName>
    <definedName name="DurationMonths">ConsolidatedBudget!$B$96:$B$109</definedName>
    <definedName name="Partners" localSheetId="9">Revenue!$A$10:$A$49</definedName>
    <definedName name="Partners">'Indirect costs'!$A$9:$A$48</definedName>
    <definedName name="_xlnm.Print_Area" localSheetId="3">'A. Staff'!$A$1:$R$101</definedName>
    <definedName name="_xlnm.Print_Area" localSheetId="4">'B.1 Travel and subsistence'!$A$1:$K$31</definedName>
    <definedName name="_xlnm.Print_Area" localSheetId="5">'B.2 Equipment'!$A$1:$J$54</definedName>
    <definedName name="_xlnm.Print_Area" localSheetId="6">'B.3 Subcontracting'!$A$1:$G$48</definedName>
    <definedName name="_xlnm.Print_Area" localSheetId="7">'B.4 Other'!$A$1:$G$79</definedName>
    <definedName name="_xlnm.Print_Area" localSheetId="10">'Countries list'!$A$1:$C$36</definedName>
    <definedName name="_xlnm.Print_Area" localSheetId="8">'Indirect costs'!$A$5:$M$50</definedName>
    <definedName name="_xlnm.Print_Area" localSheetId="9">Revenue!$A$5:$S$51</definedName>
    <definedName name="_xlnm.Print_Area" localSheetId="2">Translation!$A$1:$D$176</definedName>
    <definedName name="_xlnm.Print_Titles" localSheetId="3">'A. Staff'!$1:$5</definedName>
    <definedName name="_xlnm.Print_Titles" localSheetId="8">'Indirect costs'!$1:$8</definedName>
    <definedName name="_xlnm.Print_Titles" localSheetId="9">Revenue!$1:$9</definedName>
    <definedName name="Rates">'Countries list'!$A$4:$A$36</definedName>
    <definedName name="Z_66AF0A42_F63F_4FA7_868C_A359F93CB329_.wvu.Cols" localSheetId="3" hidden="1">'A. Staff'!$S:$IV</definedName>
    <definedName name="Z_66AF0A42_F63F_4FA7_868C_A359F93CB329_.wvu.Cols" localSheetId="4" hidden="1">'B.1 Travel and subsistence'!#REF!,'B.1 Travel and subsistence'!$M:$IU</definedName>
    <definedName name="Z_66AF0A42_F63F_4FA7_868C_A359F93CB329_.wvu.Cols" localSheetId="5" hidden="1">'B.2 Equipment'!#REF!,'B.2 Equipment'!$L:$IU</definedName>
    <definedName name="Z_66AF0A42_F63F_4FA7_868C_A359F93CB329_.wvu.Cols" localSheetId="6" hidden="1">'B.3 Subcontracting'!$G:$G,'B.3 Subcontracting'!$I:$IV</definedName>
    <definedName name="Z_66AF0A42_F63F_4FA7_868C_A359F93CB329_.wvu.Cols" localSheetId="7" hidden="1">'B.4 Other'!$H:$IV</definedName>
    <definedName name="Z_66AF0A42_F63F_4FA7_868C_A359F93CB329_.wvu.Cols" localSheetId="0" hidden="1">ConsolidatedBudget!$M:$U,ConsolidatedBudget!$X:$IV</definedName>
    <definedName name="Z_66AF0A42_F63F_4FA7_868C_A359F93CB329_.wvu.Cols" localSheetId="10" hidden="1">'Countries list'!$D:$IV</definedName>
    <definedName name="Z_66AF0A42_F63F_4FA7_868C_A359F93CB329_.wvu.Cols" localSheetId="8" hidden="1">'Indirect costs'!$N:$IV</definedName>
    <definedName name="Z_66AF0A42_F63F_4FA7_868C_A359F93CB329_.wvu.Cols" localSheetId="9" hidden="1">Revenue!$D:$K,Revenue!$U:$IV</definedName>
    <definedName name="Z_66AF0A42_F63F_4FA7_868C_A359F93CB329_.wvu.PrintArea" localSheetId="3" hidden="1">'A. Staff'!$A$1:$R$101</definedName>
    <definedName name="Z_66AF0A42_F63F_4FA7_868C_A359F93CB329_.wvu.PrintArea" localSheetId="4" hidden="1">'B.1 Travel and subsistence'!$A$1:$K$221</definedName>
    <definedName name="Z_66AF0A42_F63F_4FA7_868C_A359F93CB329_.wvu.PrintArea" localSheetId="5" hidden="1">'B.2 Equipment'!$A$1:$J$54</definedName>
    <definedName name="Z_66AF0A42_F63F_4FA7_868C_A359F93CB329_.wvu.PrintArea" localSheetId="6" hidden="1">'B.3 Subcontracting'!$A$1:$G$48</definedName>
    <definedName name="Z_66AF0A42_F63F_4FA7_868C_A359F93CB329_.wvu.PrintArea" localSheetId="7" hidden="1">'B.4 Other'!$A$1:$G$79</definedName>
    <definedName name="Z_66AF0A42_F63F_4FA7_868C_A359F93CB329_.wvu.PrintArea" localSheetId="10" hidden="1">'Countries list'!$A$1:$C$36</definedName>
    <definedName name="Z_66AF0A42_F63F_4FA7_868C_A359F93CB329_.wvu.PrintArea" localSheetId="8" hidden="1">'Indirect costs'!$A$5:$M$50</definedName>
    <definedName name="Z_66AF0A42_F63F_4FA7_868C_A359F93CB329_.wvu.PrintArea" localSheetId="9" hidden="1">Revenue!$A$5:$T$50</definedName>
    <definedName name="Z_66AF0A42_F63F_4FA7_868C_A359F93CB329_.wvu.PrintArea" localSheetId="2" hidden="1">Translation!$A$1:$D$176</definedName>
    <definedName name="Z_66AF0A42_F63F_4FA7_868C_A359F93CB329_.wvu.PrintTitles" localSheetId="3" hidden="1">'A. Staff'!$1:$5</definedName>
    <definedName name="Z_66AF0A42_F63F_4FA7_868C_A359F93CB329_.wvu.PrintTitles" localSheetId="8" hidden="1">'Indirect costs'!$1:$8</definedName>
    <definedName name="Z_66AF0A42_F63F_4FA7_868C_A359F93CB329_.wvu.PrintTitles" localSheetId="9" hidden="1">Revenue!$1:$9</definedName>
    <definedName name="Z_66AF0A42_F63F_4FA7_868C_A359F93CB329_.wvu.Rows" localSheetId="3" hidden="1">'A. Staff'!$109:$65609,'A. Staff'!$102:$107</definedName>
    <definedName name="Z_66AF0A42_F63F_4FA7_868C_A359F93CB329_.wvu.Rows" localSheetId="4" hidden="1">'B.1 Travel and subsistence'!$223:$65724</definedName>
    <definedName name="Z_66AF0A42_F63F_4FA7_868C_A359F93CB329_.wvu.Rows" localSheetId="5" hidden="1">'B.2 Equipment'!$59:$65557,'B.2 Equipment'!$55:$55,'B.2 Equipment'!$57:$58</definedName>
    <definedName name="Z_66AF0A42_F63F_4FA7_868C_A359F93CB329_.wvu.Rows" localSheetId="6" hidden="1">'B.3 Subcontracting'!$54:$65551,'B.3 Subcontracting'!$50:$53</definedName>
    <definedName name="Z_66AF0A42_F63F_4FA7_868C_A359F93CB329_.wvu.Rows" localSheetId="7" hidden="1">'B.4 Other'!$83:$65583,'B.4 Other'!$80:$82</definedName>
    <definedName name="Z_66AF0A42_F63F_4FA7_868C_A359F93CB329_.wvu.Rows" localSheetId="0" hidden="1">ConsolidatedBudget!$224:$65568,ConsolidatedBudget!$82:$222</definedName>
    <definedName name="Z_66AF0A42_F63F_4FA7_868C_A359F93CB329_.wvu.Rows" localSheetId="10" hidden="1">'Countries list'!$52:$65535,'Countries list'!$38:$51</definedName>
    <definedName name="Z_66AF0A42_F63F_4FA7_868C_A359F93CB329_.wvu.Rows" localSheetId="8" hidden="1">'Indirect costs'!$77:$65566,'Indirect costs'!$1:$4,'Indirect costs'!$51:$76</definedName>
    <definedName name="Z_66AF0A42_F63F_4FA7_868C_A359F93CB329_.wvu.Rows" localSheetId="9" hidden="1">Revenue!$78:$65566,Revenue!$1:$4,Revenue!$51:$77</definedName>
  </definedNames>
  <calcPr calcId="181029"/>
  <customWorkbookViews>
    <customWorkbookView name="skrivme - Personal View" guid="{66AF0A42-F63F-4FA7-868C-A359F93CB329}" mergeInterval="0" personalView="1" maximized="1" windowWidth="1916" windowHeight="815" tabRatio="886" activeSheetId="20"/>
  </customWorkbookViews>
</workbook>
</file>

<file path=xl/calcChain.xml><?xml version="1.0" encoding="utf-8"?>
<calcChain xmlns="http://schemas.openxmlformats.org/spreadsheetml/2006/main">
  <c r="D13" i="18" l="1"/>
  <c r="V14" i="18"/>
  <c r="G12" i="18" l="1"/>
  <c r="K38" i="4" l="1"/>
  <c r="K56" i="4"/>
  <c r="K64" i="4"/>
  <c r="K72"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B27" i="4"/>
  <c r="B28" i="4"/>
  <c r="K28" i="4" s="1"/>
  <c r="B29" i="4"/>
  <c r="K29" i="4" s="1"/>
  <c r="B30" i="4"/>
  <c r="B31" i="4"/>
  <c r="B32" i="4"/>
  <c r="K32" i="4" s="1"/>
  <c r="B33" i="4"/>
  <c r="B34" i="4"/>
  <c r="B35" i="4"/>
  <c r="B36" i="4"/>
  <c r="K36" i="4" s="1"/>
  <c r="B37" i="4"/>
  <c r="B38" i="4"/>
  <c r="B39" i="4"/>
  <c r="B40" i="4"/>
  <c r="K40" i="4" s="1"/>
  <c r="B41" i="4"/>
  <c r="B42" i="4"/>
  <c r="B43" i="4"/>
  <c r="B44" i="4"/>
  <c r="K44" i="4" s="1"/>
  <c r="B45" i="4"/>
  <c r="B46" i="4"/>
  <c r="B47" i="4"/>
  <c r="B48" i="4"/>
  <c r="K48" i="4" s="1"/>
  <c r="B49" i="4"/>
  <c r="B50" i="4"/>
  <c r="B51" i="4"/>
  <c r="B52" i="4"/>
  <c r="K52" i="4" s="1"/>
  <c r="B53" i="4"/>
  <c r="K53" i="4" s="1"/>
  <c r="B54" i="4"/>
  <c r="B55" i="4"/>
  <c r="B56" i="4"/>
  <c r="B57" i="4"/>
  <c r="K57" i="4" s="1"/>
  <c r="B58" i="4"/>
  <c r="B59" i="4"/>
  <c r="B60" i="4"/>
  <c r="K60" i="4" s="1"/>
  <c r="B61" i="4"/>
  <c r="K61" i="4" s="1"/>
  <c r="B62" i="4"/>
  <c r="B63" i="4"/>
  <c r="B64" i="4"/>
  <c r="B65" i="4"/>
  <c r="K65" i="4" s="1"/>
  <c r="B66" i="4"/>
  <c r="B67" i="4"/>
  <c r="B68" i="4"/>
  <c r="K68" i="4" s="1"/>
  <c r="B69" i="4"/>
  <c r="K69" i="4" s="1"/>
  <c r="B70" i="4"/>
  <c r="B71" i="4"/>
  <c r="B72" i="4"/>
  <c r="B73" i="4"/>
  <c r="K73" i="4" s="1"/>
  <c r="B74" i="4"/>
  <c r="B75" i="4"/>
  <c r="B76" i="4"/>
  <c r="K76" i="4" s="1"/>
  <c r="B77" i="4"/>
  <c r="K77" i="4" s="1"/>
  <c r="B78" i="4"/>
  <c r="B79" i="4"/>
  <c r="B80" i="4"/>
  <c r="K80" i="4" s="1"/>
  <c r="B81" i="4"/>
  <c r="K81" i="4" s="1"/>
  <c r="B82" i="4"/>
  <c r="B83" i="4"/>
  <c r="B84" i="4"/>
  <c r="K84" i="4" s="1"/>
  <c r="B85" i="4"/>
  <c r="K85" i="4" s="1"/>
  <c r="B86" i="4"/>
  <c r="B87" i="4"/>
  <c r="B88" i="4"/>
  <c r="K88" i="4" s="1"/>
  <c r="B89" i="4"/>
  <c r="K89" i="4" s="1"/>
  <c r="B90" i="4"/>
  <c r="B91" i="4"/>
  <c r="B92" i="4"/>
  <c r="K92" i="4" s="1"/>
  <c r="B93" i="4"/>
  <c r="K93" i="4" s="1"/>
  <c r="B94" i="4"/>
  <c r="B95" i="4"/>
  <c r="B96" i="4"/>
  <c r="K96" i="4" s="1"/>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K49" i="4" l="1"/>
  <c r="K45" i="4"/>
  <c r="K41" i="4"/>
  <c r="K37" i="4"/>
  <c r="K33" i="4"/>
  <c r="K95" i="4"/>
  <c r="K91" i="4"/>
  <c r="K87" i="4"/>
  <c r="K83" i="4"/>
  <c r="K79" i="4"/>
  <c r="K75" i="4"/>
  <c r="K71" i="4"/>
  <c r="K67" i="4"/>
  <c r="K63" i="4"/>
  <c r="K59" i="4"/>
  <c r="K55" i="4"/>
  <c r="K51" i="4"/>
  <c r="K47" i="4"/>
  <c r="K43" i="4"/>
  <c r="K39" i="4"/>
  <c r="K35" i="4"/>
  <c r="K31" i="4"/>
  <c r="K27" i="4"/>
  <c r="K94" i="4"/>
  <c r="K90" i="4"/>
  <c r="K86" i="4"/>
  <c r="K82" i="4"/>
  <c r="K78" i="4"/>
  <c r="K74" i="4"/>
  <c r="K70" i="4"/>
  <c r="K66" i="4"/>
  <c r="K62" i="4"/>
  <c r="K58" i="4"/>
  <c r="K54" i="4"/>
  <c r="K50" i="4"/>
  <c r="K46" i="4"/>
  <c r="K42" i="4"/>
  <c r="K34" i="4"/>
  <c r="K30" i="4"/>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J43" i="18" l="1"/>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H43"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S29" i="19"/>
  <c r="O29" i="19" s="1"/>
  <c r="S30" i="19"/>
  <c r="O30" i="19" s="1"/>
  <c r="S31" i="19"/>
  <c r="O31" i="19" s="1"/>
  <c r="S32" i="19"/>
  <c r="O32" i="19" s="1"/>
  <c r="S33" i="19"/>
  <c r="O33" i="19" s="1"/>
  <c r="S34" i="19"/>
  <c r="O34" i="19" s="1"/>
  <c r="S35" i="19"/>
  <c r="S36" i="19"/>
  <c r="O36" i="19" s="1"/>
  <c r="S37" i="19"/>
  <c r="O37" i="19" s="1"/>
  <c r="S38" i="19"/>
  <c r="O38" i="19" s="1"/>
  <c r="S39" i="19"/>
  <c r="S40" i="19"/>
  <c r="O40" i="19" s="1"/>
  <c r="S41" i="19"/>
  <c r="O41" i="19" s="1"/>
  <c r="S42" i="19"/>
  <c r="O42" i="19" s="1"/>
  <c r="S43" i="19"/>
  <c r="S44" i="19"/>
  <c r="O44" i="19" s="1"/>
  <c r="S45" i="19"/>
  <c r="O45" i="19" s="1"/>
  <c r="S46" i="19"/>
  <c r="O46" i="19" s="1"/>
  <c r="S47" i="19"/>
  <c r="S48" i="19"/>
  <c r="O48" i="19" s="1"/>
  <c r="S49" i="19"/>
  <c r="O49" i="19" s="1"/>
  <c r="S13" i="19"/>
  <c r="O13" i="19" s="1"/>
  <c r="S16" i="19"/>
  <c r="O16" i="19" s="1"/>
  <c r="S17" i="19"/>
  <c r="O17" i="19" s="1"/>
  <c r="S18" i="19"/>
  <c r="O18" i="19" s="1"/>
  <c r="S19" i="19"/>
  <c r="O19" i="19" s="1"/>
  <c r="S20" i="19"/>
  <c r="O20" i="19" s="1"/>
  <c r="S21" i="19"/>
  <c r="S22" i="19"/>
  <c r="O22" i="19" s="1"/>
  <c r="S23" i="19"/>
  <c r="O23" i="19" s="1"/>
  <c r="S24" i="19"/>
  <c r="O24" i="19" s="1"/>
  <c r="S25" i="19"/>
  <c r="O25" i="19" s="1"/>
  <c r="S26" i="19"/>
  <c r="O26" i="19" s="1"/>
  <c r="S27" i="19"/>
  <c r="O27" i="19" s="1"/>
  <c r="S28" i="19"/>
  <c r="O28" i="19" s="1"/>
  <c r="O21" i="19"/>
  <c r="O35" i="19"/>
  <c r="O39" i="19"/>
  <c r="O43" i="19"/>
  <c r="O47" i="19"/>
  <c r="K29" i="19"/>
  <c r="K30" i="19"/>
  <c r="K31" i="19"/>
  <c r="K32" i="19"/>
  <c r="K33" i="19"/>
  <c r="K34" i="19"/>
  <c r="K35" i="19"/>
  <c r="K36" i="19"/>
  <c r="K37" i="19"/>
  <c r="K38" i="19"/>
  <c r="K39" i="19"/>
  <c r="K40" i="19"/>
  <c r="K41" i="19"/>
  <c r="K42" i="19"/>
  <c r="K43" i="19"/>
  <c r="K44" i="19"/>
  <c r="K45" i="19"/>
  <c r="K46" i="19"/>
  <c r="K47" i="19"/>
  <c r="K48" i="19"/>
  <c r="K49" i="19"/>
  <c r="K11" i="19"/>
  <c r="K12" i="19"/>
  <c r="K13" i="19"/>
  <c r="K14" i="19"/>
  <c r="K15" i="19"/>
  <c r="K16" i="19"/>
  <c r="K17" i="19"/>
  <c r="K18" i="19"/>
  <c r="K19" i="19"/>
  <c r="K20" i="19"/>
  <c r="K21" i="19"/>
  <c r="K22" i="19"/>
  <c r="K23" i="19"/>
  <c r="K24" i="19"/>
  <c r="K25" i="19"/>
  <c r="K26" i="19"/>
  <c r="K27" i="19"/>
  <c r="K28" i="19"/>
  <c r="F11" i="19"/>
  <c r="G11" i="19"/>
  <c r="H11" i="19"/>
  <c r="F12" i="19"/>
  <c r="G12" i="19"/>
  <c r="H12" i="19"/>
  <c r="F13" i="19"/>
  <c r="G13" i="19"/>
  <c r="H13" i="19"/>
  <c r="F14" i="19"/>
  <c r="G14" i="19"/>
  <c r="H14" i="19"/>
  <c r="F15" i="19"/>
  <c r="G15" i="19"/>
  <c r="H15" i="19"/>
  <c r="F16" i="19"/>
  <c r="G16" i="19"/>
  <c r="H16" i="19"/>
  <c r="F17" i="19"/>
  <c r="G17" i="19"/>
  <c r="H17" i="19"/>
  <c r="F18" i="19"/>
  <c r="G18" i="19"/>
  <c r="H18" i="19"/>
  <c r="F19" i="19"/>
  <c r="G19" i="19"/>
  <c r="H19" i="19"/>
  <c r="F20" i="19"/>
  <c r="G20" i="19"/>
  <c r="H20" i="19"/>
  <c r="F21" i="19"/>
  <c r="G21" i="19"/>
  <c r="H21" i="19"/>
  <c r="F22" i="19"/>
  <c r="G22" i="19"/>
  <c r="H22" i="19"/>
  <c r="F23" i="19"/>
  <c r="G23" i="19"/>
  <c r="H23" i="19"/>
  <c r="F24" i="19"/>
  <c r="G24" i="19"/>
  <c r="H24" i="19"/>
  <c r="F25" i="19"/>
  <c r="G25" i="19"/>
  <c r="H25" i="19"/>
  <c r="F26" i="19"/>
  <c r="G26" i="19"/>
  <c r="H26" i="19"/>
  <c r="F27" i="19"/>
  <c r="G27" i="19"/>
  <c r="H27" i="19"/>
  <c r="F28" i="19"/>
  <c r="G28" i="19"/>
  <c r="H28" i="19"/>
  <c r="F29" i="19"/>
  <c r="G29" i="19"/>
  <c r="H29" i="19"/>
  <c r="F30" i="19"/>
  <c r="G30" i="19"/>
  <c r="H30" i="19"/>
  <c r="F31" i="19"/>
  <c r="G31" i="19"/>
  <c r="H31" i="19"/>
  <c r="F32" i="19"/>
  <c r="G32" i="19"/>
  <c r="H32" i="19"/>
  <c r="F33" i="19"/>
  <c r="G33" i="19"/>
  <c r="H33" i="19"/>
  <c r="F34" i="19"/>
  <c r="G34" i="19"/>
  <c r="H34" i="19"/>
  <c r="F35" i="19"/>
  <c r="G35" i="19"/>
  <c r="H35" i="19"/>
  <c r="F36" i="19"/>
  <c r="G36" i="19"/>
  <c r="H36" i="19"/>
  <c r="F37" i="19"/>
  <c r="G37" i="19"/>
  <c r="H37" i="19"/>
  <c r="F38" i="19"/>
  <c r="G38" i="19"/>
  <c r="H38" i="19"/>
  <c r="F39" i="19"/>
  <c r="G39" i="19"/>
  <c r="H39" i="19"/>
  <c r="F40" i="19"/>
  <c r="G40" i="19"/>
  <c r="H40" i="19"/>
  <c r="F41" i="19"/>
  <c r="G41" i="19"/>
  <c r="H41" i="19"/>
  <c r="F42" i="19"/>
  <c r="G42" i="19"/>
  <c r="H42" i="19"/>
  <c r="F43" i="19"/>
  <c r="G43" i="19"/>
  <c r="H43" i="19"/>
  <c r="F44" i="19"/>
  <c r="G44" i="19"/>
  <c r="H44" i="19"/>
  <c r="F45" i="19"/>
  <c r="G45" i="19"/>
  <c r="H45" i="19"/>
  <c r="F46" i="19"/>
  <c r="G46" i="19"/>
  <c r="H46" i="19"/>
  <c r="F47" i="19"/>
  <c r="G47" i="19"/>
  <c r="H47" i="19"/>
  <c r="F48" i="19"/>
  <c r="G48" i="19"/>
  <c r="H48" i="19"/>
  <c r="F49" i="19"/>
  <c r="G49" i="19"/>
  <c r="H49" i="19"/>
  <c r="E48" i="19"/>
  <c r="E49" i="19"/>
  <c r="E30" i="19"/>
  <c r="E31" i="19"/>
  <c r="E32" i="19"/>
  <c r="E33" i="19"/>
  <c r="E34" i="19"/>
  <c r="E35" i="19"/>
  <c r="E36" i="19"/>
  <c r="E37" i="19"/>
  <c r="E38" i="19"/>
  <c r="E39" i="19"/>
  <c r="E40" i="19"/>
  <c r="E41" i="19"/>
  <c r="E42" i="19"/>
  <c r="E43" i="19"/>
  <c r="E44" i="19"/>
  <c r="E45" i="19"/>
  <c r="E46" i="19"/>
  <c r="E47" i="19"/>
  <c r="C48" i="19"/>
  <c r="C49" i="19"/>
  <c r="C30" i="19"/>
  <c r="C31" i="19"/>
  <c r="C32" i="19"/>
  <c r="C33" i="19"/>
  <c r="C34" i="19"/>
  <c r="C35" i="19"/>
  <c r="C36" i="19"/>
  <c r="C37" i="19"/>
  <c r="C38" i="19"/>
  <c r="C39" i="19"/>
  <c r="C40" i="19"/>
  <c r="C41" i="19"/>
  <c r="C42" i="19"/>
  <c r="C43" i="19"/>
  <c r="C44" i="19"/>
  <c r="C45" i="19"/>
  <c r="C46" i="19"/>
  <c r="C47" i="19"/>
  <c r="B29" i="19"/>
  <c r="B30" i="19"/>
  <c r="B31" i="19"/>
  <c r="B32" i="19"/>
  <c r="B33" i="19"/>
  <c r="B34" i="19"/>
  <c r="B35" i="19"/>
  <c r="B36" i="19"/>
  <c r="B37" i="19"/>
  <c r="B38" i="19"/>
  <c r="B39" i="19"/>
  <c r="B40" i="19"/>
  <c r="B41" i="19"/>
  <c r="B42" i="19"/>
  <c r="B43" i="19"/>
  <c r="B44" i="19"/>
  <c r="B45" i="19"/>
  <c r="B46" i="19"/>
  <c r="B47" i="19"/>
  <c r="B48" i="19"/>
  <c r="B49" i="19"/>
  <c r="C29" i="2"/>
  <c r="C30" i="2"/>
  <c r="C31" i="2"/>
  <c r="C32" i="2"/>
  <c r="C33" i="2"/>
  <c r="C34" i="2"/>
  <c r="C35" i="2"/>
  <c r="C36" i="2"/>
  <c r="C37" i="2"/>
  <c r="C38" i="2"/>
  <c r="C39" i="2"/>
  <c r="C40" i="2"/>
  <c r="C41" i="2"/>
  <c r="C42" i="2"/>
  <c r="C43" i="2"/>
  <c r="C44" i="2"/>
  <c r="C45" i="2"/>
  <c r="C46" i="2"/>
  <c r="C47" i="2"/>
  <c r="C48" i="2"/>
  <c r="B29" i="2"/>
  <c r="B30" i="2"/>
  <c r="B31" i="2"/>
  <c r="B32" i="2"/>
  <c r="B33" i="2"/>
  <c r="B34" i="2"/>
  <c r="B35" i="2"/>
  <c r="B36" i="2"/>
  <c r="B37" i="2"/>
  <c r="B38" i="2"/>
  <c r="B39" i="2"/>
  <c r="B40" i="2"/>
  <c r="B41" i="2"/>
  <c r="B42" i="2"/>
  <c r="B43" i="2"/>
  <c r="B44" i="2"/>
  <c r="B45" i="2"/>
  <c r="B46" i="2"/>
  <c r="B47" i="2"/>
  <c r="B48" i="2"/>
  <c r="H29" i="2"/>
  <c r="H30" i="2"/>
  <c r="H31" i="2"/>
  <c r="H32" i="2"/>
  <c r="H33" i="2"/>
  <c r="H34" i="2"/>
  <c r="H35" i="2"/>
  <c r="H36" i="2"/>
  <c r="H37" i="2"/>
  <c r="H38" i="2"/>
  <c r="H39" i="2"/>
  <c r="H40" i="2"/>
  <c r="H41" i="2"/>
  <c r="H42" i="2"/>
  <c r="H43" i="2"/>
  <c r="H44" i="2"/>
  <c r="H45" i="2"/>
  <c r="H46" i="2"/>
  <c r="H47" i="2"/>
  <c r="H48" i="2"/>
  <c r="G29" i="2"/>
  <c r="G30" i="2"/>
  <c r="G31" i="2"/>
  <c r="G32" i="2"/>
  <c r="G33" i="2"/>
  <c r="G34" i="2"/>
  <c r="G35" i="2"/>
  <c r="G36" i="2"/>
  <c r="G37" i="2"/>
  <c r="G38" i="2"/>
  <c r="G39" i="2"/>
  <c r="G40" i="2"/>
  <c r="G41" i="2"/>
  <c r="G42" i="2"/>
  <c r="G43" i="2"/>
  <c r="G44" i="2"/>
  <c r="G45" i="2"/>
  <c r="G46" i="2"/>
  <c r="G47" i="2"/>
  <c r="G48" i="2"/>
  <c r="F29" i="2"/>
  <c r="F30" i="2"/>
  <c r="F31" i="2"/>
  <c r="F32" i="2"/>
  <c r="F33" i="2"/>
  <c r="F34" i="2"/>
  <c r="F35" i="2"/>
  <c r="F36" i="2"/>
  <c r="F37" i="2"/>
  <c r="F38" i="2"/>
  <c r="F39" i="2"/>
  <c r="F40" i="2"/>
  <c r="F41" i="2"/>
  <c r="F42" i="2"/>
  <c r="F43" i="2"/>
  <c r="F44" i="2"/>
  <c r="F45" i="2"/>
  <c r="F46" i="2"/>
  <c r="F47" i="2"/>
  <c r="F48" i="2"/>
  <c r="E29" i="2"/>
  <c r="E30" i="2"/>
  <c r="I30" i="2" s="1"/>
  <c r="E31" i="2"/>
  <c r="I31" i="2" s="1"/>
  <c r="E32" i="2"/>
  <c r="E33" i="2"/>
  <c r="E34" i="2"/>
  <c r="I34" i="2" s="1"/>
  <c r="E35" i="2"/>
  <c r="I35" i="2" s="1"/>
  <c r="E36" i="2"/>
  <c r="I36" i="2" s="1"/>
  <c r="E37" i="2"/>
  <c r="E38" i="2"/>
  <c r="I38" i="2" s="1"/>
  <c r="E39" i="2"/>
  <c r="E40" i="2"/>
  <c r="E41" i="2"/>
  <c r="E42" i="2"/>
  <c r="E43" i="2"/>
  <c r="E44" i="2"/>
  <c r="E45" i="2"/>
  <c r="E46" i="2"/>
  <c r="E47" i="2"/>
  <c r="E48" i="2"/>
  <c r="C28" i="2"/>
  <c r="B28" i="2"/>
  <c r="H28" i="2"/>
  <c r="G28" i="2"/>
  <c r="F28" i="2"/>
  <c r="G9" i="2"/>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G10" i="19"/>
  <c r="H30" i="6"/>
  <c r="G30" i="6"/>
  <c r="C30" i="6"/>
  <c r="B30" i="6"/>
  <c r="H29" i="6"/>
  <c r="G29" i="6"/>
  <c r="C29" i="6"/>
  <c r="B29" i="6"/>
  <c r="H28" i="6"/>
  <c r="G28" i="6"/>
  <c r="C28" i="6"/>
  <c r="B28" i="6"/>
  <c r="H27" i="6"/>
  <c r="G27" i="6"/>
  <c r="C27" i="6"/>
  <c r="B27" i="6"/>
  <c r="H26" i="6"/>
  <c r="G26" i="6"/>
  <c r="C26" i="6"/>
  <c r="B26" i="6"/>
  <c r="H25" i="6"/>
  <c r="G25" i="6"/>
  <c r="C25" i="6"/>
  <c r="B25" i="6"/>
  <c r="H24" i="6"/>
  <c r="G24" i="6"/>
  <c r="C24" i="6"/>
  <c r="B24" i="6"/>
  <c r="H23" i="6"/>
  <c r="G23" i="6"/>
  <c r="C23" i="6"/>
  <c r="B23" i="6"/>
  <c r="H22" i="6"/>
  <c r="G22" i="6"/>
  <c r="C22" i="6"/>
  <c r="B22" i="6"/>
  <c r="H21" i="6"/>
  <c r="G21" i="6"/>
  <c r="C21" i="6"/>
  <c r="B21" i="6"/>
  <c r="H20" i="6"/>
  <c r="G20" i="6"/>
  <c r="C20" i="6"/>
  <c r="B20" i="6"/>
  <c r="H19" i="6"/>
  <c r="G19" i="6"/>
  <c r="C19" i="6"/>
  <c r="B19" i="6"/>
  <c r="H18" i="6"/>
  <c r="G18" i="6"/>
  <c r="C18" i="6"/>
  <c r="B18" i="6"/>
  <c r="H17" i="6"/>
  <c r="G17" i="6"/>
  <c r="C17" i="6"/>
  <c r="B17" i="6"/>
  <c r="H16" i="6"/>
  <c r="G16" i="6"/>
  <c r="C16" i="6"/>
  <c r="B16" i="6"/>
  <c r="J28" i="5"/>
  <c r="K28" i="5" s="1"/>
  <c r="C28" i="5"/>
  <c r="B28" i="5"/>
  <c r="J27" i="5"/>
  <c r="K27" i="5" s="1"/>
  <c r="C27" i="5"/>
  <c r="B27" i="5"/>
  <c r="J26" i="5"/>
  <c r="K26" i="5" s="1"/>
  <c r="C26" i="5"/>
  <c r="B26" i="5"/>
  <c r="J25" i="5"/>
  <c r="K25" i="5" s="1"/>
  <c r="C25" i="5"/>
  <c r="B25" i="5"/>
  <c r="J24" i="5"/>
  <c r="K24" i="5" s="1"/>
  <c r="C24" i="5"/>
  <c r="B24" i="5"/>
  <c r="J23" i="5"/>
  <c r="K23" i="5" s="1"/>
  <c r="C23" i="5"/>
  <c r="B23" i="5"/>
  <c r="J22" i="5"/>
  <c r="K22" i="5" s="1"/>
  <c r="C22" i="5"/>
  <c r="B22" i="5"/>
  <c r="J21" i="5"/>
  <c r="K21" i="5" s="1"/>
  <c r="C21" i="5"/>
  <c r="B21" i="5"/>
  <c r="J20" i="5"/>
  <c r="K20" i="5" s="1"/>
  <c r="C20" i="5"/>
  <c r="B20" i="5"/>
  <c r="J19" i="5"/>
  <c r="K19" i="5" s="1"/>
  <c r="C19" i="5"/>
  <c r="B19" i="5"/>
  <c r="J18" i="5"/>
  <c r="K18" i="5" s="1"/>
  <c r="C18" i="5"/>
  <c r="B18" i="5"/>
  <c r="J17" i="5"/>
  <c r="K17" i="5" s="1"/>
  <c r="C17" i="5"/>
  <c r="B17" i="5"/>
  <c r="J16" i="5"/>
  <c r="K16" i="5" s="1"/>
  <c r="C16" i="5"/>
  <c r="B16" i="5"/>
  <c r="J15" i="5"/>
  <c r="K15" i="5" s="1"/>
  <c r="C15" i="5"/>
  <c r="B15" i="5"/>
  <c r="J14" i="5"/>
  <c r="K14" i="5" s="1"/>
  <c r="C14" i="5"/>
  <c r="B14" i="5"/>
  <c r="J13" i="5"/>
  <c r="K13" i="5" s="1"/>
  <c r="C13" i="5"/>
  <c r="B13" i="5"/>
  <c r="J12" i="5"/>
  <c r="K12" i="5" s="1"/>
  <c r="C12" i="5"/>
  <c r="B12" i="5"/>
  <c r="J11" i="5"/>
  <c r="K11" i="5" s="1"/>
  <c r="C11" i="5"/>
  <c r="B11" i="5"/>
  <c r="J10" i="5"/>
  <c r="K10" i="5" s="1"/>
  <c r="C10" i="5"/>
  <c r="B10" i="5"/>
  <c r="J9" i="5"/>
  <c r="K9" i="5" s="1"/>
  <c r="C9" i="5"/>
  <c r="B9" i="5"/>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203" i="4"/>
  <c r="L202" i="4"/>
  <c r="L201" i="4"/>
  <c r="L200" i="4"/>
  <c r="L199" i="4"/>
  <c r="L198" i="4"/>
  <c r="L197" i="4"/>
  <c r="L196" i="4"/>
  <c r="L195" i="4"/>
  <c r="L194" i="4"/>
  <c r="L193" i="4"/>
  <c r="L192" i="4"/>
  <c r="L191" i="4"/>
  <c r="L190" i="4"/>
  <c r="L189" i="4"/>
  <c r="L188" i="4"/>
  <c r="L211" i="4"/>
  <c r="L210" i="4"/>
  <c r="L209" i="4"/>
  <c r="L208" i="4"/>
  <c r="L207" i="4"/>
  <c r="L206" i="4"/>
  <c r="L205" i="4"/>
  <c r="L204" i="4"/>
  <c r="L215" i="4"/>
  <c r="L214" i="4"/>
  <c r="L213" i="4"/>
  <c r="L212" i="4"/>
  <c r="L217" i="4"/>
  <c r="L216" i="4"/>
  <c r="Q81" i="1"/>
  <c r="N81" i="1"/>
  <c r="K81" i="1"/>
  <c r="H81" i="1"/>
  <c r="D81" i="1"/>
  <c r="Q80" i="1"/>
  <c r="N80" i="1"/>
  <c r="K80" i="1"/>
  <c r="H80" i="1"/>
  <c r="D80" i="1"/>
  <c r="Q79" i="1"/>
  <c r="N79" i="1"/>
  <c r="K79" i="1"/>
  <c r="H79" i="1"/>
  <c r="D79" i="1"/>
  <c r="Q78" i="1"/>
  <c r="N78" i="1"/>
  <c r="K78" i="1"/>
  <c r="H78" i="1"/>
  <c r="D78" i="1"/>
  <c r="Q77" i="1"/>
  <c r="N77" i="1"/>
  <c r="K77" i="1"/>
  <c r="H77" i="1"/>
  <c r="D77" i="1"/>
  <c r="Q76" i="1"/>
  <c r="N76" i="1"/>
  <c r="K76" i="1"/>
  <c r="H76" i="1"/>
  <c r="D76" i="1"/>
  <c r="Q75" i="1"/>
  <c r="N75" i="1"/>
  <c r="K75" i="1"/>
  <c r="H75" i="1"/>
  <c r="D75" i="1"/>
  <c r="Q74" i="1"/>
  <c r="N74" i="1"/>
  <c r="K74" i="1"/>
  <c r="H74" i="1"/>
  <c r="D74" i="1"/>
  <c r="Q73" i="1"/>
  <c r="N73" i="1"/>
  <c r="K73" i="1"/>
  <c r="H73" i="1"/>
  <c r="D73" i="1"/>
  <c r="Q87" i="1"/>
  <c r="N87" i="1"/>
  <c r="K87" i="1"/>
  <c r="H87" i="1"/>
  <c r="D87" i="1"/>
  <c r="Q86" i="1"/>
  <c r="N86" i="1"/>
  <c r="K86" i="1"/>
  <c r="H86" i="1"/>
  <c r="D86" i="1"/>
  <c r="Q85" i="1"/>
  <c r="N85" i="1"/>
  <c r="K85" i="1"/>
  <c r="H85" i="1"/>
  <c r="D85" i="1"/>
  <c r="Q84" i="1"/>
  <c r="N84" i="1"/>
  <c r="K84" i="1"/>
  <c r="H84" i="1"/>
  <c r="D84" i="1"/>
  <c r="Q83" i="1"/>
  <c r="N83" i="1"/>
  <c r="K83" i="1"/>
  <c r="H83" i="1"/>
  <c r="D83" i="1"/>
  <c r="Q82" i="1"/>
  <c r="N82" i="1"/>
  <c r="K82" i="1"/>
  <c r="H82" i="1"/>
  <c r="D82" i="1"/>
  <c r="Q48" i="1"/>
  <c r="N48" i="1"/>
  <c r="K48" i="1"/>
  <c r="H48" i="1"/>
  <c r="D48" i="1"/>
  <c r="Q47" i="1"/>
  <c r="N47" i="1"/>
  <c r="K47" i="1"/>
  <c r="H47" i="1"/>
  <c r="D47" i="1"/>
  <c r="Q46" i="1"/>
  <c r="N46" i="1"/>
  <c r="K46" i="1"/>
  <c r="H46" i="1"/>
  <c r="D46" i="1"/>
  <c r="Q45" i="1"/>
  <c r="N45" i="1"/>
  <c r="K45" i="1"/>
  <c r="H45" i="1"/>
  <c r="D45" i="1"/>
  <c r="Q44" i="1"/>
  <c r="N44" i="1"/>
  <c r="K44" i="1"/>
  <c r="H44" i="1"/>
  <c r="D44" i="1"/>
  <c r="Q43" i="1"/>
  <c r="N43" i="1"/>
  <c r="K43" i="1"/>
  <c r="H43" i="1"/>
  <c r="D43" i="1"/>
  <c r="Q42" i="1"/>
  <c r="N42" i="1"/>
  <c r="K42" i="1"/>
  <c r="H42" i="1"/>
  <c r="D42" i="1"/>
  <c r="Q41" i="1"/>
  <c r="N41" i="1"/>
  <c r="K41" i="1"/>
  <c r="H41" i="1"/>
  <c r="D41" i="1"/>
  <c r="Q40" i="1"/>
  <c r="N40" i="1"/>
  <c r="K40" i="1"/>
  <c r="H40" i="1"/>
  <c r="D40" i="1"/>
  <c r="Q39" i="1"/>
  <c r="N39" i="1"/>
  <c r="K39" i="1"/>
  <c r="H39" i="1"/>
  <c r="D39" i="1"/>
  <c r="Q38" i="1"/>
  <c r="N38" i="1"/>
  <c r="K38" i="1"/>
  <c r="H38" i="1"/>
  <c r="D38" i="1"/>
  <c r="Q37" i="1"/>
  <c r="N37" i="1"/>
  <c r="K37" i="1"/>
  <c r="H37" i="1"/>
  <c r="D37" i="1"/>
  <c r="Q36" i="1"/>
  <c r="N36" i="1"/>
  <c r="K36" i="1"/>
  <c r="H36" i="1"/>
  <c r="D36" i="1"/>
  <c r="Q35" i="1"/>
  <c r="N35" i="1"/>
  <c r="K35" i="1"/>
  <c r="H35" i="1"/>
  <c r="D35" i="1"/>
  <c r="Q34" i="1"/>
  <c r="N34" i="1"/>
  <c r="K34" i="1"/>
  <c r="H34" i="1"/>
  <c r="D34" i="1"/>
  <c r="Q33" i="1"/>
  <c r="N33" i="1"/>
  <c r="K33" i="1"/>
  <c r="H33" i="1"/>
  <c r="D33" i="1"/>
  <c r="Q32" i="1"/>
  <c r="N32" i="1"/>
  <c r="K32" i="1"/>
  <c r="H32" i="1"/>
  <c r="D32" i="1"/>
  <c r="Q65" i="1"/>
  <c r="N65" i="1"/>
  <c r="K65" i="1"/>
  <c r="H65" i="1"/>
  <c r="D65" i="1"/>
  <c r="Q64" i="1"/>
  <c r="N64" i="1"/>
  <c r="K64" i="1"/>
  <c r="H64" i="1"/>
  <c r="D64" i="1"/>
  <c r="Q63" i="1"/>
  <c r="N63" i="1"/>
  <c r="K63" i="1"/>
  <c r="H63" i="1"/>
  <c r="D63" i="1"/>
  <c r="Q62" i="1"/>
  <c r="N62" i="1"/>
  <c r="K62" i="1"/>
  <c r="H62" i="1"/>
  <c r="D62" i="1"/>
  <c r="Q61" i="1"/>
  <c r="N61" i="1"/>
  <c r="K61" i="1"/>
  <c r="H61" i="1"/>
  <c r="D61" i="1"/>
  <c r="Q60" i="1"/>
  <c r="N60" i="1"/>
  <c r="K60" i="1"/>
  <c r="H60" i="1"/>
  <c r="D60" i="1"/>
  <c r="Q59" i="1"/>
  <c r="N59" i="1"/>
  <c r="K59" i="1"/>
  <c r="H59" i="1"/>
  <c r="D59" i="1"/>
  <c r="Q58" i="1"/>
  <c r="N58" i="1"/>
  <c r="K58" i="1"/>
  <c r="H58" i="1"/>
  <c r="D58" i="1"/>
  <c r="Q57" i="1"/>
  <c r="N57" i="1"/>
  <c r="K57" i="1"/>
  <c r="H57" i="1"/>
  <c r="D57" i="1"/>
  <c r="Q56" i="1"/>
  <c r="N56" i="1"/>
  <c r="K56" i="1"/>
  <c r="H56" i="1"/>
  <c r="D56" i="1"/>
  <c r="Q55" i="1"/>
  <c r="N55" i="1"/>
  <c r="K55" i="1"/>
  <c r="H55" i="1"/>
  <c r="D55" i="1"/>
  <c r="Q54" i="1"/>
  <c r="N54" i="1"/>
  <c r="K54" i="1"/>
  <c r="H54" i="1"/>
  <c r="D54" i="1"/>
  <c r="Q53" i="1"/>
  <c r="N53" i="1"/>
  <c r="K53" i="1"/>
  <c r="H53" i="1"/>
  <c r="D53" i="1"/>
  <c r="Q52" i="1"/>
  <c r="N52" i="1"/>
  <c r="K52" i="1"/>
  <c r="H52" i="1"/>
  <c r="D52" i="1"/>
  <c r="Q51" i="1"/>
  <c r="N51" i="1"/>
  <c r="K51" i="1"/>
  <c r="H51" i="1"/>
  <c r="D51" i="1"/>
  <c r="Q50" i="1"/>
  <c r="N50" i="1"/>
  <c r="K50" i="1"/>
  <c r="H50" i="1"/>
  <c r="D50" i="1"/>
  <c r="Q49" i="1"/>
  <c r="N49" i="1"/>
  <c r="K49" i="1"/>
  <c r="H49" i="1"/>
  <c r="D49" i="1"/>
  <c r="Q94" i="1"/>
  <c r="N94" i="1"/>
  <c r="K94" i="1"/>
  <c r="H94" i="1"/>
  <c r="D94" i="1"/>
  <c r="Q93" i="1"/>
  <c r="N93" i="1"/>
  <c r="K93" i="1"/>
  <c r="H93" i="1"/>
  <c r="D93" i="1"/>
  <c r="Q92" i="1"/>
  <c r="N92" i="1"/>
  <c r="K92" i="1"/>
  <c r="H92" i="1"/>
  <c r="D92" i="1"/>
  <c r="Q91" i="1"/>
  <c r="N91" i="1"/>
  <c r="K91" i="1"/>
  <c r="H91" i="1"/>
  <c r="D91" i="1"/>
  <c r="Q90" i="1"/>
  <c r="N90" i="1"/>
  <c r="K90" i="1"/>
  <c r="H90" i="1"/>
  <c r="D90" i="1"/>
  <c r="D66" i="1"/>
  <c r="H66" i="1"/>
  <c r="K66" i="1"/>
  <c r="N66" i="1"/>
  <c r="Q66" i="1"/>
  <c r="D67" i="1"/>
  <c r="H67" i="1"/>
  <c r="K67" i="1"/>
  <c r="N67" i="1"/>
  <c r="Q67" i="1"/>
  <c r="D68" i="1"/>
  <c r="H68" i="1"/>
  <c r="K68" i="1"/>
  <c r="N68" i="1"/>
  <c r="Q68" i="1"/>
  <c r="D69" i="1"/>
  <c r="H69" i="1"/>
  <c r="K69" i="1"/>
  <c r="N69" i="1"/>
  <c r="Q69" i="1"/>
  <c r="D70" i="1"/>
  <c r="H70" i="1"/>
  <c r="K70" i="1"/>
  <c r="N70" i="1"/>
  <c r="Q70" i="1"/>
  <c r="D71" i="1"/>
  <c r="H71" i="1"/>
  <c r="K71" i="1"/>
  <c r="N71" i="1"/>
  <c r="Q71" i="1"/>
  <c r="D72" i="1"/>
  <c r="H72" i="1"/>
  <c r="K72" i="1"/>
  <c r="N72" i="1"/>
  <c r="Q72" i="1"/>
  <c r="D88" i="1"/>
  <c r="H88" i="1"/>
  <c r="K88" i="1"/>
  <c r="N88" i="1"/>
  <c r="Q88" i="1"/>
  <c r="D89" i="1"/>
  <c r="H89" i="1"/>
  <c r="K89" i="1"/>
  <c r="N89" i="1"/>
  <c r="Q89" i="1"/>
  <c r="D95" i="1"/>
  <c r="H95" i="1"/>
  <c r="K95" i="1"/>
  <c r="N95" i="1"/>
  <c r="Q95" i="1"/>
  <c r="D96" i="1"/>
  <c r="H96" i="1"/>
  <c r="K96" i="1"/>
  <c r="N96" i="1"/>
  <c r="Q96" i="1"/>
  <c r="D97" i="1"/>
  <c r="H97" i="1"/>
  <c r="K97" i="1"/>
  <c r="N97" i="1"/>
  <c r="Q97" i="1"/>
  <c r="D98" i="1"/>
  <c r="H98" i="1"/>
  <c r="K98" i="1"/>
  <c r="N98" i="1"/>
  <c r="Q98" i="1"/>
  <c r="D99" i="1"/>
  <c r="H99" i="1"/>
  <c r="K99" i="1"/>
  <c r="N99" i="1"/>
  <c r="Q99" i="1"/>
  <c r="Q31" i="1"/>
  <c r="N31" i="1"/>
  <c r="K31" i="1"/>
  <c r="H31" i="1"/>
  <c r="D31" i="1"/>
  <c r="C29" i="19"/>
  <c r="B16" i="4"/>
  <c r="C16" i="4"/>
  <c r="I40" i="2" l="1"/>
  <c r="I32" i="2"/>
  <c r="I44" i="2"/>
  <c r="I33" i="2"/>
  <c r="I42" i="2"/>
  <c r="E91" i="1"/>
  <c r="I39" i="2"/>
  <c r="I37" i="2"/>
  <c r="I43" i="2"/>
  <c r="I29" i="2"/>
  <c r="I41" i="2"/>
  <c r="E93" i="1"/>
  <c r="E83" i="1"/>
  <c r="E87" i="1"/>
  <c r="E76" i="1"/>
  <c r="E32" i="1"/>
  <c r="D36" i="19" s="1"/>
  <c r="E36" i="1"/>
  <c r="D40" i="19" s="1"/>
  <c r="E48" i="1"/>
  <c r="I47" i="2"/>
  <c r="I46" i="2"/>
  <c r="E40" i="1"/>
  <c r="D44" i="19" s="1"/>
  <c r="E44" i="1"/>
  <c r="D48" i="19" s="1"/>
  <c r="E92" i="1"/>
  <c r="E85" i="1"/>
  <c r="E74" i="1"/>
  <c r="E78" i="1"/>
  <c r="E80" i="1"/>
  <c r="E90" i="1"/>
  <c r="E82" i="1"/>
  <c r="E84" i="1"/>
  <c r="E77" i="1"/>
  <c r="E99" i="1"/>
  <c r="E95" i="1"/>
  <c r="E71" i="1"/>
  <c r="E67" i="1"/>
  <c r="E94" i="1"/>
  <c r="E47" i="1"/>
  <c r="E86" i="1"/>
  <c r="E73" i="1"/>
  <c r="E75" i="1"/>
  <c r="E79" i="1"/>
  <c r="E81" i="1"/>
  <c r="E41" i="1"/>
  <c r="E45" i="1"/>
  <c r="D43" i="2"/>
  <c r="D39" i="2"/>
  <c r="D35" i="2"/>
  <c r="J35" i="2" s="1"/>
  <c r="L35" i="2" s="1"/>
  <c r="E33" i="1"/>
  <c r="E37" i="1"/>
  <c r="E43" i="1"/>
  <c r="I45" i="2"/>
  <c r="I48" i="2"/>
  <c r="K16" i="4"/>
  <c r="E35" i="1"/>
  <c r="E39" i="1"/>
  <c r="E34" i="1"/>
  <c r="E38" i="1"/>
  <c r="E42" i="1"/>
  <c r="E46" i="1"/>
  <c r="I48" i="19"/>
  <c r="I44" i="19"/>
  <c r="I40" i="19"/>
  <c r="I36" i="19"/>
  <c r="I32" i="19"/>
  <c r="I46" i="19"/>
  <c r="I42" i="19"/>
  <c r="I38" i="19"/>
  <c r="I34" i="19"/>
  <c r="I30" i="19"/>
  <c r="I47" i="19"/>
  <c r="I43" i="19"/>
  <c r="I39" i="19"/>
  <c r="I35" i="19"/>
  <c r="I31" i="19"/>
  <c r="I49" i="19"/>
  <c r="I45" i="19"/>
  <c r="I41" i="19"/>
  <c r="I37" i="19"/>
  <c r="I33" i="19"/>
  <c r="E63" i="1"/>
  <c r="E64" i="1"/>
  <c r="E59" i="1"/>
  <c r="E51" i="1"/>
  <c r="E55" i="1"/>
  <c r="E50" i="1"/>
  <c r="E61" i="1"/>
  <c r="E49" i="1"/>
  <c r="E53" i="1"/>
  <c r="E57" i="1"/>
  <c r="E54" i="1"/>
  <c r="E52" i="1"/>
  <c r="E56" i="1"/>
  <c r="E65" i="1"/>
  <c r="E62" i="1"/>
  <c r="E60" i="1"/>
  <c r="E58" i="1"/>
  <c r="E98" i="1"/>
  <c r="E89" i="1"/>
  <c r="E70" i="1"/>
  <c r="E66" i="1"/>
  <c r="E68" i="1"/>
  <c r="E97" i="1"/>
  <c r="E88" i="1"/>
  <c r="E69" i="1"/>
  <c r="E96" i="1"/>
  <c r="E72" i="1"/>
  <c r="E31" i="1"/>
  <c r="Q26" i="1"/>
  <c r="Q27" i="1"/>
  <c r="Q28" i="1"/>
  <c r="Q29" i="1"/>
  <c r="K26" i="1"/>
  <c r="K27" i="1"/>
  <c r="K28" i="1"/>
  <c r="K29" i="1"/>
  <c r="D29" i="1"/>
  <c r="N29" i="1"/>
  <c r="D28" i="1"/>
  <c r="N28" i="1"/>
  <c r="D27" i="1"/>
  <c r="N27" i="1"/>
  <c r="D26" i="1"/>
  <c r="N26" i="1"/>
  <c r="H29" i="1"/>
  <c r="H28" i="1"/>
  <c r="H27" i="1"/>
  <c r="H26" i="1"/>
  <c r="J39" i="2" l="1"/>
  <c r="L39" i="2" s="1"/>
  <c r="E26" i="1"/>
  <c r="J43" i="2"/>
  <c r="L43" i="2" s="1"/>
  <c r="J44" i="19"/>
  <c r="L44" i="19" s="1"/>
  <c r="F74" i="18" s="1"/>
  <c r="J36" i="19"/>
  <c r="L36" i="19" s="1"/>
  <c r="F66" i="18" s="1"/>
  <c r="J40" i="19"/>
  <c r="L40" i="19" s="1"/>
  <c r="F70" i="18" s="1"/>
  <c r="D47" i="2"/>
  <c r="J47" i="2" s="1"/>
  <c r="L47" i="2" s="1"/>
  <c r="J48" i="19"/>
  <c r="L48" i="19" s="1"/>
  <c r="F78" i="18" s="1"/>
  <c r="E28" i="1"/>
  <c r="D31" i="2" s="1"/>
  <c r="J31" i="2" s="1"/>
  <c r="L31" i="2" s="1"/>
  <c r="D34" i="2"/>
  <c r="J34" i="2" s="1"/>
  <c r="L34" i="2" s="1"/>
  <c r="D35" i="19"/>
  <c r="J35" i="19" s="1"/>
  <c r="L35" i="19" s="1"/>
  <c r="F65" i="18" s="1"/>
  <c r="D38" i="19"/>
  <c r="J38" i="19" s="1"/>
  <c r="L38" i="19" s="1"/>
  <c r="F68" i="18" s="1"/>
  <c r="D37" i="2"/>
  <c r="J37" i="2" s="1"/>
  <c r="L37" i="2" s="1"/>
  <c r="D42" i="2"/>
  <c r="J42" i="2" s="1"/>
  <c r="L42" i="2" s="1"/>
  <c r="D43" i="19"/>
  <c r="J43" i="19" s="1"/>
  <c r="L43" i="19" s="1"/>
  <c r="F73" i="18" s="1"/>
  <c r="D49" i="19"/>
  <c r="J49" i="19" s="1"/>
  <c r="L49" i="19" s="1"/>
  <c r="F79" i="18" s="1"/>
  <c r="D48" i="2"/>
  <c r="J48" i="2" s="1"/>
  <c r="L48" i="2" s="1"/>
  <c r="E29" i="1"/>
  <c r="D46" i="19"/>
  <c r="J46" i="19" s="1"/>
  <c r="L46" i="19" s="1"/>
  <c r="F76" i="18" s="1"/>
  <c r="D45" i="2"/>
  <c r="J45" i="2" s="1"/>
  <c r="L45" i="2" s="1"/>
  <c r="D41" i="19"/>
  <c r="J41" i="19" s="1"/>
  <c r="L41" i="19" s="1"/>
  <c r="F71" i="18" s="1"/>
  <c r="D40" i="2"/>
  <c r="J40" i="2" s="1"/>
  <c r="L40" i="2" s="1"/>
  <c r="D30" i="19"/>
  <c r="J30" i="19" s="1"/>
  <c r="L30" i="19" s="1"/>
  <c r="F60" i="18" s="1"/>
  <c r="D29" i="2"/>
  <c r="J29" i="2" s="1"/>
  <c r="L29" i="2" s="1"/>
  <c r="D42" i="19"/>
  <c r="J42" i="19" s="1"/>
  <c r="L42" i="19" s="1"/>
  <c r="F72" i="18" s="1"/>
  <c r="D41" i="2"/>
  <c r="J41" i="2" s="1"/>
  <c r="L41" i="2" s="1"/>
  <c r="D37" i="19"/>
  <c r="J37" i="19" s="1"/>
  <c r="L37" i="19" s="1"/>
  <c r="F67" i="18" s="1"/>
  <c r="D36" i="2"/>
  <c r="J36" i="2" s="1"/>
  <c r="L36" i="2" s="1"/>
  <c r="D38" i="2"/>
  <c r="J38" i="2" s="1"/>
  <c r="L38" i="2" s="1"/>
  <c r="D39" i="19"/>
  <c r="J39" i="19" s="1"/>
  <c r="L39" i="19" s="1"/>
  <c r="F69" i="18" s="1"/>
  <c r="D46" i="2"/>
  <c r="J46" i="2" s="1"/>
  <c r="L46" i="2" s="1"/>
  <c r="D47" i="19"/>
  <c r="J47" i="19" s="1"/>
  <c r="L47" i="19" s="1"/>
  <c r="F77" i="18" s="1"/>
  <c r="D45" i="19"/>
  <c r="J45" i="19" s="1"/>
  <c r="L45" i="19" s="1"/>
  <c r="F75" i="18" s="1"/>
  <c r="D44" i="2"/>
  <c r="J44" i="2" s="1"/>
  <c r="L44" i="2" s="1"/>
  <c r="E27" i="1"/>
  <c r="C10" i="4"/>
  <c r="C11" i="4"/>
  <c r="C12" i="4"/>
  <c r="C13" i="4"/>
  <c r="C14" i="4"/>
  <c r="C15" i="4"/>
  <c r="C17" i="4"/>
  <c r="C18" i="4"/>
  <c r="C19" i="4"/>
  <c r="C20" i="4"/>
  <c r="C21" i="4"/>
  <c r="C22" i="4"/>
  <c r="C23" i="4"/>
  <c r="C24" i="4"/>
  <c r="C25" i="4"/>
  <c r="C26" i="4"/>
  <c r="B10" i="4"/>
  <c r="K10" i="4" s="1"/>
  <c r="B11" i="4"/>
  <c r="K11" i="4" s="1"/>
  <c r="B12" i="4"/>
  <c r="K12" i="4" s="1"/>
  <c r="B13" i="4"/>
  <c r="K13" i="4" s="1"/>
  <c r="B14" i="4"/>
  <c r="K14" i="4" s="1"/>
  <c r="B15" i="4"/>
  <c r="K15" i="4" s="1"/>
  <c r="B17" i="4"/>
  <c r="K17" i="4" s="1"/>
  <c r="B18" i="4"/>
  <c r="K18" i="4" s="1"/>
  <c r="B19" i="4"/>
  <c r="K19" i="4" s="1"/>
  <c r="B20" i="4"/>
  <c r="K20" i="4" s="1"/>
  <c r="B21" i="4"/>
  <c r="K21" i="4" s="1"/>
  <c r="B22" i="4"/>
  <c r="K22" i="4" s="1"/>
  <c r="B23" i="4"/>
  <c r="K23" i="4" s="1"/>
  <c r="B24" i="4"/>
  <c r="K24" i="4" s="1"/>
  <c r="B25" i="4"/>
  <c r="K25" i="4" s="1"/>
  <c r="B26" i="4"/>
  <c r="K26" i="4" s="1"/>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C8" i="8"/>
  <c r="C9" i="8"/>
  <c r="C10" i="8"/>
  <c r="C11" i="8"/>
  <c r="C12" i="8"/>
  <c r="C13"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B8" i="8"/>
  <c r="B9" i="8"/>
  <c r="B10" i="8"/>
  <c r="B11" i="8"/>
  <c r="B12" i="8"/>
  <c r="B13" i="8"/>
  <c r="D32" i="19" l="1"/>
  <c r="J32" i="19" s="1"/>
  <c r="L32" i="19" s="1"/>
  <c r="F62" i="18" s="1"/>
  <c r="D30" i="2"/>
  <c r="J30" i="2" s="1"/>
  <c r="L30" i="2" s="1"/>
  <c r="D31" i="19"/>
  <c r="J31" i="19" s="1"/>
  <c r="L31" i="19" s="1"/>
  <c r="F61" i="18" s="1"/>
  <c r="D33" i="19"/>
  <c r="J33" i="19" s="1"/>
  <c r="L33" i="19" s="1"/>
  <c r="F63" i="18" s="1"/>
  <c r="D32" i="2"/>
  <c r="J32" i="2" s="1"/>
  <c r="L32" i="2" s="1"/>
  <c r="E27" i="19"/>
  <c r="I27" i="19" s="1"/>
  <c r="E23" i="19"/>
  <c r="I23" i="19" s="1"/>
  <c r="E19" i="19"/>
  <c r="I19" i="19" s="1"/>
  <c r="E21" i="19"/>
  <c r="I21" i="19" s="1"/>
  <c r="E17" i="19"/>
  <c r="I17" i="19" s="1"/>
  <c r="E25" i="19"/>
  <c r="I25" i="19" s="1"/>
  <c r="E26" i="19"/>
  <c r="I26" i="19" s="1"/>
  <c r="E22" i="19"/>
  <c r="I22" i="19" s="1"/>
  <c r="E18" i="19"/>
  <c r="I18" i="19" s="1"/>
  <c r="E28" i="2"/>
  <c r="I28" i="2" s="1"/>
  <c r="E29" i="19"/>
  <c r="I29" i="19" s="1"/>
  <c r="E28" i="19"/>
  <c r="I28" i="19" s="1"/>
  <c r="E24" i="19"/>
  <c r="I24" i="19" s="1"/>
  <c r="E20" i="19"/>
  <c r="I20" i="19" s="1"/>
  <c r="C28" i="19"/>
  <c r="B28" i="19"/>
  <c r="C27" i="19"/>
  <c r="B27" i="19"/>
  <c r="C26" i="19"/>
  <c r="B26" i="19"/>
  <c r="C25" i="19"/>
  <c r="B25" i="19"/>
  <c r="C24" i="19"/>
  <c r="B24" i="19"/>
  <c r="C23" i="19"/>
  <c r="B23" i="19"/>
  <c r="C22" i="19"/>
  <c r="B22" i="19"/>
  <c r="C21" i="19"/>
  <c r="B21" i="19"/>
  <c r="C20" i="19"/>
  <c r="B20" i="19"/>
  <c r="C19" i="19"/>
  <c r="B19" i="19"/>
  <c r="H27" i="2"/>
  <c r="G27" i="2"/>
  <c r="F27" i="2"/>
  <c r="E27" i="2"/>
  <c r="C27" i="2"/>
  <c r="B27" i="2"/>
  <c r="H26" i="2"/>
  <c r="G26" i="2"/>
  <c r="F26" i="2"/>
  <c r="E26" i="2"/>
  <c r="C26" i="2"/>
  <c r="B26" i="2"/>
  <c r="H25" i="2"/>
  <c r="G25" i="2"/>
  <c r="F25" i="2"/>
  <c r="E25" i="2"/>
  <c r="C25" i="2"/>
  <c r="B25" i="2"/>
  <c r="H24" i="2"/>
  <c r="G24" i="2"/>
  <c r="F24" i="2"/>
  <c r="E24" i="2"/>
  <c r="C24" i="2"/>
  <c r="B24" i="2"/>
  <c r="H23" i="2"/>
  <c r="G23" i="2"/>
  <c r="F23" i="2"/>
  <c r="E23" i="2"/>
  <c r="C23" i="2"/>
  <c r="B23" i="2"/>
  <c r="H22" i="2"/>
  <c r="G22" i="2"/>
  <c r="F22" i="2"/>
  <c r="E22" i="2"/>
  <c r="C22" i="2"/>
  <c r="B22" i="2"/>
  <c r="H21" i="2"/>
  <c r="G21" i="2"/>
  <c r="F21" i="2"/>
  <c r="E21" i="2"/>
  <c r="C21" i="2"/>
  <c r="B21" i="2"/>
  <c r="H20" i="2"/>
  <c r="G20" i="2"/>
  <c r="F20" i="2"/>
  <c r="E20" i="2"/>
  <c r="C20" i="2"/>
  <c r="B20" i="2"/>
  <c r="H19" i="2"/>
  <c r="G19" i="2"/>
  <c r="F19" i="2"/>
  <c r="E19" i="2"/>
  <c r="C19" i="2"/>
  <c r="B19" i="2"/>
  <c r="H18" i="2"/>
  <c r="G18" i="2"/>
  <c r="F18" i="2"/>
  <c r="E18" i="2"/>
  <c r="C18" i="2"/>
  <c r="B18" i="2"/>
  <c r="I22" i="2" l="1"/>
  <c r="I26" i="2"/>
  <c r="I18" i="2"/>
  <c r="I19" i="2"/>
  <c r="I23" i="2"/>
  <c r="I27" i="2"/>
  <c r="I21" i="2"/>
  <c r="I25" i="2"/>
  <c r="I20" i="2"/>
  <c r="I24" i="2"/>
  <c r="H17" i="2" l="1"/>
  <c r="H16" i="2"/>
  <c r="H15" i="2"/>
  <c r="H14" i="2"/>
  <c r="H13" i="2"/>
  <c r="H12" i="2"/>
  <c r="H11" i="2"/>
  <c r="H10" i="2"/>
  <c r="H9" i="2"/>
  <c r="H10" i="19"/>
  <c r="F48" i="6" l="1"/>
  <c r="F79" i="8"/>
  <c r="G39" i="6"/>
  <c r="G40" i="6"/>
  <c r="G41" i="6"/>
  <c r="H47" i="6" l="1"/>
  <c r="H46" i="6"/>
  <c r="H45" i="6"/>
  <c r="H44" i="6"/>
  <c r="H43" i="6"/>
  <c r="H42" i="6"/>
  <c r="H41" i="6"/>
  <c r="H40" i="6"/>
  <c r="H39" i="6"/>
  <c r="H38" i="6"/>
  <c r="H37" i="6"/>
  <c r="H36" i="6"/>
  <c r="H35" i="6"/>
  <c r="H34" i="6"/>
  <c r="H33" i="6"/>
  <c r="H32" i="6"/>
  <c r="H31" i="6"/>
  <c r="H15" i="6"/>
  <c r="H14" i="6"/>
  <c r="H13" i="6"/>
  <c r="H12" i="6"/>
  <c r="H11" i="6"/>
  <c r="H10" i="6"/>
  <c r="H9" i="6"/>
  <c r="H8" i="6"/>
  <c r="H7" i="6"/>
  <c r="H6" i="6"/>
  <c r="H5" i="6"/>
  <c r="H3" i="6"/>
  <c r="J53" i="5"/>
  <c r="K53" i="5" s="1"/>
  <c r="J52" i="5"/>
  <c r="J51" i="5"/>
  <c r="K51" i="5" s="1"/>
  <c r="J50" i="5"/>
  <c r="K50" i="5" s="1"/>
  <c r="J49" i="5"/>
  <c r="K49" i="5" s="1"/>
  <c r="J48" i="5"/>
  <c r="K48" i="5" s="1"/>
  <c r="J47" i="5"/>
  <c r="K47" i="5" s="1"/>
  <c r="J46" i="5"/>
  <c r="K46" i="5" s="1"/>
  <c r="J45" i="5"/>
  <c r="K45" i="5" s="1"/>
  <c r="J44" i="5"/>
  <c r="K44" i="5" s="1"/>
  <c r="J43" i="5"/>
  <c r="K43" i="5" s="1"/>
  <c r="J42" i="5"/>
  <c r="J41" i="5"/>
  <c r="K41" i="5" s="1"/>
  <c r="J40" i="5"/>
  <c r="K40" i="5" s="1"/>
  <c r="J39" i="5"/>
  <c r="K39" i="5" s="1"/>
  <c r="J38" i="5"/>
  <c r="K38" i="5" s="1"/>
  <c r="J37" i="5"/>
  <c r="K37" i="5" s="1"/>
  <c r="J36" i="5"/>
  <c r="K36" i="5" s="1"/>
  <c r="J35" i="5"/>
  <c r="K35" i="5" s="1"/>
  <c r="J34" i="5"/>
  <c r="J33" i="5"/>
  <c r="K33" i="5" s="1"/>
  <c r="J32" i="5"/>
  <c r="K32" i="5" s="1"/>
  <c r="J31" i="5"/>
  <c r="K31" i="5" s="1"/>
  <c r="J30" i="5"/>
  <c r="J29" i="5"/>
  <c r="K29" i="5" s="1"/>
  <c r="J8" i="5"/>
  <c r="K8" i="5" s="1"/>
  <c r="J7" i="5"/>
  <c r="K7" i="5" s="1"/>
  <c r="J6" i="5"/>
  <c r="K6" i="5" s="1"/>
  <c r="J5" i="5"/>
  <c r="K5" i="5" s="1"/>
  <c r="J4" i="5"/>
  <c r="K52" i="5"/>
  <c r="K42" i="5"/>
  <c r="K34" i="5"/>
  <c r="K30" i="5"/>
  <c r="L78" i="4"/>
  <c r="L79" i="4"/>
  <c r="L80" i="4"/>
  <c r="L81" i="4"/>
  <c r="L82" i="4"/>
  <c r="L83" i="4"/>
  <c r="L84" i="4"/>
  <c r="L85" i="4"/>
  <c r="L86" i="4"/>
  <c r="L87" i="4"/>
  <c r="L88" i="4"/>
  <c r="L89" i="4"/>
  <c r="L90" i="4"/>
  <c r="L91" i="4"/>
  <c r="L92" i="4"/>
  <c r="L93" i="4"/>
  <c r="L94" i="4"/>
  <c r="L95" i="4"/>
  <c r="L96" i="4"/>
  <c r="L97" i="4"/>
  <c r="L218" i="4"/>
  <c r="L219" i="4"/>
  <c r="L220" i="4"/>
  <c r="J3" i="5" l="1"/>
  <c r="B1" i="20"/>
  <c r="Q50" i="19"/>
  <c r="K10" i="19"/>
  <c r="C18" i="19"/>
  <c r="B18" i="19"/>
  <c r="C17" i="19"/>
  <c r="B17" i="19"/>
  <c r="C16" i="19"/>
  <c r="B16" i="19"/>
  <c r="C15" i="19"/>
  <c r="B15" i="19"/>
  <c r="C14" i="19"/>
  <c r="B14" i="19"/>
  <c r="C13" i="19"/>
  <c r="B13" i="19"/>
  <c r="C12" i="19"/>
  <c r="B12" i="19"/>
  <c r="C11" i="19"/>
  <c r="B11" i="19"/>
  <c r="C10" i="19"/>
  <c r="B10" i="19"/>
  <c r="N1" i="19"/>
  <c r="C17" i="2"/>
  <c r="B17" i="2"/>
  <c r="C16" i="2"/>
  <c r="B16" i="2"/>
  <c r="C15" i="2"/>
  <c r="B15" i="2"/>
  <c r="C14" i="2"/>
  <c r="B14" i="2"/>
  <c r="C13" i="2"/>
  <c r="B13" i="2"/>
  <c r="C12" i="2"/>
  <c r="B12" i="2"/>
  <c r="C11" i="2"/>
  <c r="B11" i="2"/>
  <c r="C10" i="2"/>
  <c r="B10" i="2"/>
  <c r="C9" i="2"/>
  <c r="B9" i="2"/>
  <c r="C7" i="8"/>
  <c r="B7" i="8"/>
  <c r="C6" i="8"/>
  <c r="B6" i="8"/>
  <c r="C5" i="8"/>
  <c r="B5" i="8"/>
  <c r="C4" i="8"/>
  <c r="B4" i="8"/>
  <c r="C3" i="8"/>
  <c r="B3" i="8"/>
  <c r="C47" i="6"/>
  <c r="B47" i="6"/>
  <c r="C46" i="6"/>
  <c r="B46" i="6"/>
  <c r="C45" i="6"/>
  <c r="B45" i="6"/>
  <c r="C44" i="6"/>
  <c r="B44" i="6"/>
  <c r="C43" i="6"/>
  <c r="B43" i="6"/>
  <c r="C42" i="6"/>
  <c r="B42" i="6"/>
  <c r="C41" i="6"/>
  <c r="B41" i="6"/>
  <c r="C40" i="6"/>
  <c r="B40" i="6"/>
  <c r="C39" i="6"/>
  <c r="B39" i="6"/>
  <c r="C38" i="6"/>
  <c r="B38" i="6"/>
  <c r="C37" i="6"/>
  <c r="B37" i="6"/>
  <c r="C36" i="6"/>
  <c r="B36" i="6"/>
  <c r="C35" i="6"/>
  <c r="B35" i="6"/>
  <c r="C34" i="6"/>
  <c r="B34" i="6"/>
  <c r="C33" i="6"/>
  <c r="B33" i="6"/>
  <c r="C32" i="6"/>
  <c r="B32" i="6"/>
  <c r="C31" i="6"/>
  <c r="B31" i="6"/>
  <c r="C15" i="6"/>
  <c r="B15" i="6"/>
  <c r="C14" i="6"/>
  <c r="B14" i="6"/>
  <c r="C13" i="6"/>
  <c r="B13" i="6"/>
  <c r="C12" i="6"/>
  <c r="B12" i="6"/>
  <c r="C11" i="6"/>
  <c r="B11" i="6"/>
  <c r="C10" i="6"/>
  <c r="B10" i="6"/>
  <c r="C9" i="6"/>
  <c r="B9" i="6"/>
  <c r="C8" i="6"/>
  <c r="B8" i="6"/>
  <c r="C7" i="6"/>
  <c r="B7" i="6"/>
  <c r="C6" i="6"/>
  <c r="B6" i="6"/>
  <c r="C5" i="6"/>
  <c r="B5" i="6"/>
  <c r="C4" i="6"/>
  <c r="B4" i="6"/>
  <c r="C3" i="6"/>
  <c r="B3" i="6"/>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8" i="5"/>
  <c r="B8" i="5"/>
  <c r="C7" i="5"/>
  <c r="B7" i="5"/>
  <c r="C6" i="5"/>
  <c r="B6" i="5"/>
  <c r="C5" i="5"/>
  <c r="B5" i="5"/>
  <c r="C4" i="5"/>
  <c r="B4" i="5"/>
  <c r="C9" i="4"/>
  <c r="B9" i="4"/>
  <c r="C8" i="4"/>
  <c r="B8" i="4"/>
  <c r="C7" i="4"/>
  <c r="B7" i="4"/>
  <c r="C6" i="4"/>
  <c r="B6" i="4"/>
  <c r="C5" i="4"/>
  <c r="B5" i="4"/>
  <c r="C4" i="4"/>
  <c r="B4" i="4"/>
  <c r="C3" i="4"/>
  <c r="B3" i="4"/>
  <c r="C24" i="1"/>
  <c r="C23" i="1"/>
  <c r="C22" i="1"/>
  <c r="C21" i="1"/>
  <c r="C20" i="1"/>
  <c r="C19" i="1"/>
  <c r="C18" i="1"/>
  <c r="C17" i="1"/>
  <c r="C16" i="1"/>
  <c r="C15" i="1"/>
  <c r="C14" i="1"/>
  <c r="C13" i="1"/>
  <c r="C12" i="1"/>
  <c r="C11" i="1"/>
  <c r="C10" i="1"/>
  <c r="C9" i="1"/>
  <c r="C8" i="1"/>
  <c r="C7" i="1"/>
  <c r="C6" i="1"/>
  <c r="B6" i="1"/>
  <c r="Q100" i="1"/>
  <c r="Q30" i="1"/>
  <c r="Q25" i="1"/>
  <c r="Q24" i="1"/>
  <c r="Q23" i="1"/>
  <c r="Q22" i="1"/>
  <c r="Q21" i="1"/>
  <c r="Q20" i="1"/>
  <c r="Q19" i="1"/>
  <c r="Q18" i="1"/>
  <c r="Q17" i="1"/>
  <c r="Q16" i="1"/>
  <c r="Q15" i="1"/>
  <c r="Q14" i="1"/>
  <c r="Q13" i="1"/>
  <c r="Q12" i="1"/>
  <c r="Q11" i="1"/>
  <c r="Q10" i="1"/>
  <c r="Q9" i="1"/>
  <c r="Q8" i="1"/>
  <c r="Q7" i="1"/>
  <c r="Q6" i="1"/>
  <c r="N100" i="1"/>
  <c r="N30" i="1"/>
  <c r="N25" i="1"/>
  <c r="N24" i="1"/>
  <c r="N23" i="1"/>
  <c r="N22" i="1"/>
  <c r="N21" i="1"/>
  <c r="N20" i="1"/>
  <c r="N19" i="1"/>
  <c r="N18" i="1"/>
  <c r="N17" i="1"/>
  <c r="N16" i="1"/>
  <c r="N15" i="1"/>
  <c r="N14" i="1"/>
  <c r="N13" i="1"/>
  <c r="N12" i="1"/>
  <c r="N11" i="1"/>
  <c r="N10" i="1"/>
  <c r="N9" i="1"/>
  <c r="N8" i="1"/>
  <c r="N7" i="1"/>
  <c r="N6" i="1"/>
  <c r="K100" i="1"/>
  <c r="K30" i="1"/>
  <c r="K25" i="1"/>
  <c r="K24" i="1"/>
  <c r="K23" i="1"/>
  <c r="K22" i="1"/>
  <c r="K21" i="1"/>
  <c r="K20" i="1"/>
  <c r="K19" i="1"/>
  <c r="K18" i="1"/>
  <c r="K17" i="1"/>
  <c r="K16" i="1"/>
  <c r="K15" i="1"/>
  <c r="K14" i="1"/>
  <c r="K13" i="1"/>
  <c r="K12" i="1"/>
  <c r="K11" i="1"/>
  <c r="K10" i="1"/>
  <c r="K9" i="1"/>
  <c r="K8" i="1"/>
  <c r="K7" i="1"/>
  <c r="K6" i="1"/>
  <c r="H100" i="1"/>
  <c r="H30" i="1"/>
  <c r="H25" i="1"/>
  <c r="H24" i="1"/>
  <c r="H23" i="1"/>
  <c r="H22" i="1"/>
  <c r="H21" i="1"/>
  <c r="H20" i="1"/>
  <c r="H19" i="1"/>
  <c r="H18" i="1"/>
  <c r="H17" i="1"/>
  <c r="H16" i="1"/>
  <c r="H15" i="1"/>
  <c r="H14" i="1"/>
  <c r="H13" i="1"/>
  <c r="H12" i="1"/>
  <c r="H11" i="1"/>
  <c r="H10" i="1"/>
  <c r="H9" i="1"/>
  <c r="H8" i="1"/>
  <c r="H7" i="1"/>
  <c r="H6" i="1"/>
  <c r="B24" i="1"/>
  <c r="B23" i="1"/>
  <c r="B22" i="1"/>
  <c r="B21" i="1"/>
  <c r="B20" i="1"/>
  <c r="B19" i="1"/>
  <c r="B18" i="1"/>
  <c r="B17" i="1"/>
  <c r="B16" i="1"/>
  <c r="B15" i="1"/>
  <c r="B14" i="1"/>
  <c r="B13" i="1"/>
  <c r="B12" i="1"/>
  <c r="B11" i="1"/>
  <c r="B10" i="1"/>
  <c r="B9" i="1"/>
  <c r="B8" i="1"/>
  <c r="B7" i="1"/>
  <c r="H2" i="6"/>
  <c r="E27" i="18"/>
  <c r="F17" i="2"/>
  <c r="F16" i="2"/>
  <c r="F15" i="2"/>
  <c r="F14" i="2"/>
  <c r="F12" i="2"/>
  <c r="F11" i="2"/>
  <c r="G17" i="2"/>
  <c r="E17" i="2"/>
  <c r="G16" i="2"/>
  <c r="E16" i="2"/>
  <c r="G15" i="2"/>
  <c r="G14" i="2"/>
  <c r="G13" i="2"/>
  <c r="G12" i="2"/>
  <c r="G11" i="2"/>
  <c r="G10" i="2"/>
  <c r="G2" i="6"/>
  <c r="G3" i="6"/>
  <c r="G4" i="6"/>
  <c r="G5" i="6"/>
  <c r="G6" i="6"/>
  <c r="G7" i="6"/>
  <c r="G8" i="6"/>
  <c r="G9" i="6"/>
  <c r="G10" i="6"/>
  <c r="G11" i="6"/>
  <c r="G12" i="6"/>
  <c r="G13" i="6"/>
  <c r="G14" i="6"/>
  <c r="G15" i="6"/>
  <c r="G31" i="6"/>
  <c r="G32" i="6"/>
  <c r="G33" i="6"/>
  <c r="G34" i="6"/>
  <c r="G35" i="6"/>
  <c r="G36" i="6"/>
  <c r="G37" i="6"/>
  <c r="G38" i="6"/>
  <c r="G42" i="6"/>
  <c r="G43" i="6"/>
  <c r="G44" i="6"/>
  <c r="G45" i="6"/>
  <c r="G46" i="6"/>
  <c r="G47" i="6"/>
  <c r="K4" i="5"/>
  <c r="F13" i="2"/>
  <c r="G221" i="4"/>
  <c r="H221" i="4"/>
  <c r="F4" i="1"/>
  <c r="I4" i="1"/>
  <c r="L4" i="1"/>
  <c r="O4" i="1"/>
  <c r="D6" i="1"/>
  <c r="D7" i="1"/>
  <c r="D8" i="1"/>
  <c r="D9" i="1"/>
  <c r="D10" i="1"/>
  <c r="D11" i="1"/>
  <c r="D12" i="1"/>
  <c r="D13" i="1"/>
  <c r="D14" i="1"/>
  <c r="D15" i="1"/>
  <c r="D16" i="1"/>
  <c r="D17" i="1"/>
  <c r="D18" i="1"/>
  <c r="D19" i="1"/>
  <c r="D20" i="1"/>
  <c r="D21" i="1"/>
  <c r="D22" i="1"/>
  <c r="D23" i="1"/>
  <c r="D24" i="1"/>
  <c r="D25" i="1"/>
  <c r="D30" i="1"/>
  <c r="D100" i="1"/>
  <c r="F9" i="2"/>
  <c r="F10" i="2"/>
  <c r="K49" i="2"/>
  <c r="H49" i="2"/>
  <c r="E18" i="1" l="1"/>
  <c r="D22" i="19" s="1"/>
  <c r="J22" i="19" s="1"/>
  <c r="L22" i="19" s="1"/>
  <c r="F52" i="18" s="1"/>
  <c r="E22" i="1"/>
  <c r="D26" i="19" s="1"/>
  <c r="J26" i="19" s="1"/>
  <c r="L26" i="19" s="1"/>
  <c r="F56" i="18" s="1"/>
  <c r="E8" i="1"/>
  <c r="D12" i="19" s="1"/>
  <c r="E30" i="1"/>
  <c r="E19" i="1"/>
  <c r="D23" i="19" s="1"/>
  <c r="J23" i="19" s="1"/>
  <c r="L23" i="19" s="1"/>
  <c r="F53" i="18" s="1"/>
  <c r="E23" i="1"/>
  <c r="D27" i="19" s="1"/>
  <c r="J27" i="19" s="1"/>
  <c r="L27" i="19" s="1"/>
  <c r="E16" i="1"/>
  <c r="D20" i="19" s="1"/>
  <c r="J20" i="19" s="1"/>
  <c r="L20" i="19" s="1"/>
  <c r="F50" i="18" s="1"/>
  <c r="E20" i="1"/>
  <c r="D24" i="19" s="1"/>
  <c r="J24" i="19" s="1"/>
  <c r="L24" i="19" s="1"/>
  <c r="F54" i="18" s="1"/>
  <c r="E9" i="1"/>
  <c r="E13" i="1"/>
  <c r="D17" i="19" s="1"/>
  <c r="J17" i="19" s="1"/>
  <c r="L17" i="19" s="1"/>
  <c r="F47" i="18" s="1"/>
  <c r="E10" i="1"/>
  <c r="D14" i="19" s="1"/>
  <c r="E24" i="1"/>
  <c r="D28" i="19" s="1"/>
  <c r="J28" i="19" s="1"/>
  <c r="L28" i="19" s="1"/>
  <c r="F58" i="18" s="1"/>
  <c r="E14" i="1"/>
  <c r="D18" i="19" s="1"/>
  <c r="J18" i="19" s="1"/>
  <c r="L18" i="19" s="1"/>
  <c r="F48" i="18" s="1"/>
  <c r="E11" i="1"/>
  <c r="D15" i="19" s="1"/>
  <c r="D34" i="19"/>
  <c r="J34" i="19" s="1"/>
  <c r="L34" i="19" s="1"/>
  <c r="F64" i="18" s="1"/>
  <c r="D33" i="2"/>
  <c r="J33" i="2" s="1"/>
  <c r="L33" i="2" s="1"/>
  <c r="K5" i="4"/>
  <c r="K7" i="4"/>
  <c r="K9" i="4"/>
  <c r="E16" i="19" s="1"/>
  <c r="I16" i="19" s="1"/>
  <c r="A174" i="20"/>
  <c r="A176" i="20"/>
  <c r="K4" i="4"/>
  <c r="K6" i="4"/>
  <c r="E13" i="19" s="1"/>
  <c r="I13" i="19" s="1"/>
  <c r="K8" i="4"/>
  <c r="A18" i="20"/>
  <c r="Q9" i="19" s="1"/>
  <c r="A76" i="20"/>
  <c r="C3" i="18" s="1"/>
  <c r="D11" i="18" s="1"/>
  <c r="A59" i="20"/>
  <c r="G14" i="18" s="1"/>
  <c r="A48" i="20"/>
  <c r="A24" i="20"/>
  <c r="A7" i="18" s="1"/>
  <c r="E29" i="18"/>
  <c r="E12" i="1"/>
  <c r="D16" i="19" s="1"/>
  <c r="E17" i="1"/>
  <c r="D20" i="2" s="1"/>
  <c r="J20" i="2" s="1"/>
  <c r="L20" i="2" s="1"/>
  <c r="E25" i="1"/>
  <c r="D25" i="2"/>
  <c r="J25" i="2" s="1"/>
  <c r="L25" i="2" s="1"/>
  <c r="D22" i="2"/>
  <c r="J22" i="2" s="1"/>
  <c r="L22" i="2" s="1"/>
  <c r="D21" i="2"/>
  <c r="J21" i="2" s="1"/>
  <c r="L21" i="2" s="1"/>
  <c r="D19" i="2"/>
  <c r="J19" i="2" s="1"/>
  <c r="L19" i="2" s="1"/>
  <c r="A8" i="20"/>
  <c r="A46" i="20"/>
  <c r="B25" i="18" s="1"/>
  <c r="A74" i="20"/>
  <c r="B20" i="18" s="1"/>
  <c r="A97" i="20"/>
  <c r="I3" i="1" s="1"/>
  <c r="A125" i="20"/>
  <c r="A114" i="20"/>
  <c r="A24" i="16" s="1"/>
  <c r="A89" i="20"/>
  <c r="A119" i="20"/>
  <c r="A36" i="20"/>
  <c r="I1" i="4" s="1"/>
  <c r="A155" i="20"/>
  <c r="A109" i="20"/>
  <c r="A36" i="18" s="1"/>
  <c r="A66" i="20"/>
  <c r="B21" i="18" s="1"/>
  <c r="A87" i="20"/>
  <c r="B7" i="16" s="1"/>
  <c r="A98" i="20"/>
  <c r="A163" i="20"/>
  <c r="A221" i="4" s="1"/>
  <c r="A132" i="20"/>
  <c r="F1" i="1" s="1"/>
  <c r="A38" i="20"/>
  <c r="I1" i="5" s="1"/>
  <c r="A22" i="20"/>
  <c r="A5" i="16" s="1"/>
  <c r="A77" i="20"/>
  <c r="A99" i="20"/>
  <c r="E7" i="2" s="1"/>
  <c r="A164" i="20"/>
  <c r="A123" i="20"/>
  <c r="A26" i="16" s="1"/>
  <c r="A30" i="20"/>
  <c r="A2" i="16" s="1"/>
  <c r="A135" i="20"/>
  <c r="G8" i="2" s="1"/>
  <c r="A128" i="20"/>
  <c r="A29" i="16" s="1"/>
  <c r="A100" i="20"/>
  <c r="A151" i="20"/>
  <c r="B32" i="18" s="1"/>
  <c r="A31" i="20"/>
  <c r="C1" i="6" s="1"/>
  <c r="A93" i="20"/>
  <c r="H1" i="4" s="1"/>
  <c r="A43" i="20"/>
  <c r="A14" i="18" s="1"/>
  <c r="A67" i="20"/>
  <c r="B23" i="18" s="1"/>
  <c r="A107" i="20"/>
  <c r="P9" i="19" s="1"/>
  <c r="A19" i="20"/>
  <c r="A4" i="16" s="1"/>
  <c r="A113" i="20"/>
  <c r="A142" i="20"/>
  <c r="L2" i="1" s="1"/>
  <c r="A80" i="20"/>
  <c r="A34" i="16" s="1"/>
  <c r="A75" i="20"/>
  <c r="E1" i="5" s="1"/>
  <c r="A148" i="20"/>
  <c r="F1" i="8" s="1"/>
  <c r="A173" i="20"/>
  <c r="E1" i="8" s="1"/>
  <c r="A42" i="20"/>
  <c r="E100" i="1"/>
  <c r="E21" i="1"/>
  <c r="D25" i="19" s="1"/>
  <c r="J25" i="19" s="1"/>
  <c r="L25" i="19" s="1"/>
  <c r="E12" i="19"/>
  <c r="I12" i="19" s="1"/>
  <c r="E15" i="1"/>
  <c r="D19" i="19" s="1"/>
  <c r="J19" i="19" s="1"/>
  <c r="L19" i="19" s="1"/>
  <c r="A41" i="20"/>
  <c r="E6" i="1"/>
  <c r="D9" i="2" s="1"/>
  <c r="G49" i="2"/>
  <c r="A127" i="20"/>
  <c r="A28" i="16" s="1"/>
  <c r="A122" i="20"/>
  <c r="A118" i="20"/>
  <c r="A16" i="18" s="1"/>
  <c r="A110" i="20"/>
  <c r="A104" i="20"/>
  <c r="Q8" i="19" s="1"/>
  <c r="A94" i="20"/>
  <c r="F1" i="5" s="1"/>
  <c r="A63" i="20"/>
  <c r="N9" i="19" s="1"/>
  <c r="A57" i="20"/>
  <c r="A32" i="16" s="1"/>
  <c r="A56" i="20"/>
  <c r="A12" i="16" s="1"/>
  <c r="A92" i="20"/>
  <c r="A35" i="16" s="1"/>
  <c r="A51" i="20"/>
  <c r="A11" i="16" s="1"/>
  <c r="A62" i="20"/>
  <c r="A55" i="20"/>
  <c r="A124" i="20"/>
  <c r="A72" i="20"/>
  <c r="A17" i="16" s="1"/>
  <c r="A9" i="20"/>
  <c r="A28" i="20"/>
  <c r="A23" i="20"/>
  <c r="A6" i="16" s="1"/>
  <c r="A81" i="20"/>
  <c r="A20" i="16" s="1"/>
  <c r="A37" i="20"/>
  <c r="A10" i="16" s="1"/>
  <c r="A69" i="20"/>
  <c r="A33" i="16" s="1"/>
  <c r="A115" i="20"/>
  <c r="A25" i="16" s="1"/>
  <c r="A129" i="20"/>
  <c r="R9" i="19" s="1"/>
  <c r="A130" i="20"/>
  <c r="B22" i="18" s="1"/>
  <c r="A137" i="20"/>
  <c r="A50" i="20"/>
  <c r="A33" i="20"/>
  <c r="A7" i="16" s="1"/>
  <c r="A64" i="20"/>
  <c r="A15" i="16" s="1"/>
  <c r="A52" i="20"/>
  <c r="A96" i="20"/>
  <c r="A45" i="20"/>
  <c r="F8" i="2" s="1"/>
  <c r="A159" i="20"/>
  <c r="S6" i="19" s="1"/>
  <c r="A145" i="20"/>
  <c r="A154" i="20"/>
  <c r="A79" i="8" s="1"/>
  <c r="A169" i="20"/>
  <c r="A147" i="20"/>
  <c r="A171" i="20"/>
  <c r="H1" i="5" s="1"/>
  <c r="A172" i="20"/>
  <c r="H20" i="18" s="1"/>
  <c r="A40" i="20"/>
  <c r="D6" i="2" s="1"/>
  <c r="A136" i="20"/>
  <c r="B26" i="18" s="1"/>
  <c r="A117" i="20"/>
  <c r="A20" i="20"/>
  <c r="J1" i="4" s="1"/>
  <c r="A78" i="20"/>
  <c r="A10" i="18" s="1"/>
  <c r="A84" i="20"/>
  <c r="F2" i="1" s="1"/>
  <c r="G50" i="19"/>
  <c r="H4" i="1"/>
  <c r="K4" i="1"/>
  <c r="N4" i="1"/>
  <c r="D4" i="1"/>
  <c r="A6" i="20"/>
  <c r="H4" i="6"/>
  <c r="K3" i="4"/>
  <c r="Q4" i="1"/>
  <c r="E26" i="18"/>
  <c r="I16" i="2"/>
  <c r="I17" i="2"/>
  <c r="F49" i="2"/>
  <c r="F10" i="19"/>
  <c r="F50" i="19" s="1"/>
  <c r="A11" i="20"/>
  <c r="A86" i="20"/>
  <c r="A131" i="20"/>
  <c r="D7" i="2" s="1"/>
  <c r="A14" i="20"/>
  <c r="A5" i="20"/>
  <c r="A90" i="20"/>
  <c r="B5" i="1" s="1"/>
  <c r="A12" i="20"/>
  <c r="A61" i="20"/>
  <c r="A14" i="16" s="1"/>
  <c r="A60" i="20"/>
  <c r="B32" i="16" s="1"/>
  <c r="A16" i="20"/>
  <c r="A15" i="20"/>
  <c r="O2" i="1" s="1"/>
  <c r="A44" i="20"/>
  <c r="A85" i="20"/>
  <c r="A83" i="20"/>
  <c r="A22" i="16" s="1"/>
  <c r="A47" i="20"/>
  <c r="A58" i="20"/>
  <c r="A13" i="16" s="1"/>
  <c r="A27" i="20"/>
  <c r="G1" i="5" s="1"/>
  <c r="A101" i="20"/>
  <c r="A15" i="18" s="1"/>
  <c r="A108" i="20"/>
  <c r="A19" i="18" s="1"/>
  <c r="A126" i="20"/>
  <c r="A27" i="16" s="1"/>
  <c r="A134" i="20"/>
  <c r="D1" i="6" s="1"/>
  <c r="A133" i="20"/>
  <c r="B3" i="16" s="1"/>
  <c r="A112" i="20"/>
  <c r="A105" i="20"/>
  <c r="D2" i="1" s="1"/>
  <c r="A111" i="20"/>
  <c r="A138" i="20"/>
  <c r="A30" i="16" s="1"/>
  <c r="A82" i="20"/>
  <c r="A21" i="16" s="1"/>
  <c r="A49" i="20"/>
  <c r="A21" i="20"/>
  <c r="A6" i="18" s="1"/>
  <c r="A153" i="20"/>
  <c r="I8" i="2" s="1"/>
  <c r="A79" i="20"/>
  <c r="A19" i="16" s="1"/>
  <c r="A53" i="20"/>
  <c r="A91" i="20"/>
  <c r="A23" i="16" s="1"/>
  <c r="A10" i="20"/>
  <c r="A88" i="20"/>
  <c r="A34" i="20"/>
  <c r="A8" i="16" s="1"/>
  <c r="A102" i="20"/>
  <c r="H8" i="2" s="1"/>
  <c r="A70" i="20"/>
  <c r="K6" i="2" s="1"/>
  <c r="A68" i="20"/>
  <c r="A16" i="16" s="1"/>
  <c r="A7" i="20"/>
  <c r="A11" i="18" s="1"/>
  <c r="A103" i="20"/>
  <c r="B27" i="18" s="1"/>
  <c r="A95" i="20"/>
  <c r="G1" i="4" s="1"/>
  <c r="A106" i="20"/>
  <c r="E2" i="1" s="1"/>
  <c r="A120" i="20"/>
  <c r="A17" i="18" s="1"/>
  <c r="A152" i="20"/>
  <c r="A157" i="20"/>
  <c r="A161" i="20"/>
  <c r="A168" i="20"/>
  <c r="A139" i="20"/>
  <c r="A141" i="20"/>
  <c r="I2" i="1" s="1"/>
  <c r="A143" i="20"/>
  <c r="L14" i="18" s="1"/>
  <c r="A146" i="20"/>
  <c r="B33" i="18" s="1"/>
  <c r="A150" i="20"/>
  <c r="A54" i="5" s="1"/>
  <c r="A156" i="20"/>
  <c r="A158" i="20"/>
  <c r="K7" i="2" s="1"/>
  <c r="A160" i="20"/>
  <c r="B34" i="18" s="1"/>
  <c r="A162" i="20"/>
  <c r="A48" i="6" s="1"/>
  <c r="A167" i="20"/>
  <c r="A36" i="16" s="1"/>
  <c r="A140" i="20"/>
  <c r="E1" i="6" s="1"/>
  <c r="A144" i="20"/>
  <c r="A149" i="20"/>
  <c r="A170" i="20"/>
  <c r="A31" i="16" s="1"/>
  <c r="A175" i="20"/>
  <c r="A32" i="20"/>
  <c r="D1" i="4" s="1"/>
  <c r="A25" i="20"/>
  <c r="P6" i="19" s="1"/>
  <c r="A35" i="20"/>
  <c r="A9" i="16" s="1"/>
  <c r="A165" i="20"/>
  <c r="B24" i="18" s="1"/>
  <c r="A54" i="20"/>
  <c r="A13" i="20"/>
  <c r="A121" i="20"/>
  <c r="E1" i="4" s="1"/>
  <c r="A116" i="20"/>
  <c r="A26" i="20"/>
  <c r="G3" i="1" s="1"/>
  <c r="A39" i="20"/>
  <c r="D1" i="8" s="1"/>
  <c r="A17" i="20"/>
  <c r="A73" i="20"/>
  <c r="A18" i="16" s="1"/>
  <c r="A29" i="20"/>
  <c r="A71" i="20"/>
  <c r="B29" i="18" s="1"/>
  <c r="A166" i="20"/>
  <c r="E8" i="2" s="1"/>
  <c r="A65" i="20"/>
  <c r="A8" i="18" s="1"/>
  <c r="E7" i="1"/>
  <c r="D11" i="19" s="1"/>
  <c r="J54" i="5"/>
  <c r="E25" i="18" s="1"/>
  <c r="H50" i="19"/>
  <c r="D11" i="2" l="1"/>
  <c r="E14" i="19"/>
  <c r="I14" i="19" s="1"/>
  <c r="J14" i="19" s="1"/>
  <c r="L14" i="19" s="1"/>
  <c r="E11" i="19"/>
  <c r="I11" i="19" s="1"/>
  <c r="J11" i="19" s="1"/>
  <c r="L11" i="19" s="1"/>
  <c r="D13" i="2"/>
  <c r="D12" i="2"/>
  <c r="D13" i="19"/>
  <c r="J13" i="19" s="1"/>
  <c r="L13" i="19" s="1"/>
  <c r="F43" i="18" s="1"/>
  <c r="J12" i="19"/>
  <c r="L12" i="19" s="1"/>
  <c r="J16" i="19"/>
  <c r="L16" i="19" s="1"/>
  <c r="F46" i="18" s="1"/>
  <c r="E15" i="19"/>
  <c r="I15" i="19" s="1"/>
  <c r="J15" i="19" s="1"/>
  <c r="L15" i="19" s="1"/>
  <c r="D26" i="2"/>
  <c r="J26" i="2" s="1"/>
  <c r="L26" i="2" s="1"/>
  <c r="D17" i="2"/>
  <c r="J17" i="2" s="1"/>
  <c r="L17" i="2" s="1"/>
  <c r="D23" i="2"/>
  <c r="J23" i="2" s="1"/>
  <c r="L23" i="2" s="1"/>
  <c r="D16" i="2"/>
  <c r="J16" i="2" s="1"/>
  <c r="L16" i="2" s="1"/>
  <c r="D27" i="2"/>
  <c r="J27" i="2" s="1"/>
  <c r="L27" i="2" s="1"/>
  <c r="D15" i="2"/>
  <c r="D28" i="2"/>
  <c r="J28" i="2" s="1"/>
  <c r="L28" i="2" s="1"/>
  <c r="D29" i="19"/>
  <c r="J29" i="19" s="1"/>
  <c r="L29" i="19" s="1"/>
  <c r="F59" i="18" s="1"/>
  <c r="D21" i="19"/>
  <c r="J21" i="19" s="1"/>
  <c r="L21" i="19" s="1"/>
  <c r="F51" i="18" s="1"/>
  <c r="F3" i="1"/>
  <c r="K50" i="19"/>
  <c r="F57" i="18"/>
  <c r="B13" i="16"/>
  <c r="L6" i="4"/>
  <c r="L4" i="4"/>
  <c r="F55" i="18"/>
  <c r="D24" i="2"/>
  <c r="J24" i="2" s="1"/>
  <c r="L24" i="2" s="1"/>
  <c r="D14" i="2"/>
  <c r="F49" i="18"/>
  <c r="D18" i="2"/>
  <c r="J18" i="2" s="1"/>
  <c r="L18" i="2" s="1"/>
  <c r="L3" i="1"/>
  <c r="O3" i="1"/>
  <c r="B25" i="16"/>
  <c r="B10" i="16"/>
  <c r="B8" i="16"/>
  <c r="B20" i="16"/>
  <c r="B4" i="16"/>
  <c r="B5" i="16"/>
  <c r="B18" i="16"/>
  <c r="B27" i="16"/>
  <c r="B9" i="16"/>
  <c r="B28" i="16"/>
  <c r="B14" i="16"/>
  <c r="B17" i="16"/>
  <c r="B29" i="16"/>
  <c r="B22" i="16"/>
  <c r="B24" i="16"/>
  <c r="B19" i="16"/>
  <c r="B26" i="16"/>
  <c r="B12" i="16"/>
  <c r="B31" i="16"/>
  <c r="B21" i="16"/>
  <c r="B15" i="16"/>
  <c r="B6" i="16"/>
  <c r="B16" i="16"/>
  <c r="B11" i="16"/>
  <c r="B30" i="16"/>
  <c r="B23" i="16"/>
  <c r="C1" i="5"/>
  <c r="C7" i="2"/>
  <c r="D39" i="18"/>
  <c r="C5" i="1"/>
  <c r="C7" i="19"/>
  <c r="C1" i="8"/>
  <c r="C1" i="4"/>
  <c r="L9" i="19"/>
  <c r="E20" i="18"/>
  <c r="L8" i="2"/>
  <c r="K1" i="4"/>
  <c r="B30" i="18"/>
  <c r="F38" i="18"/>
  <c r="F1" i="6"/>
  <c r="J1" i="5"/>
  <c r="B35" i="16"/>
  <c r="F1" i="4"/>
  <c r="E12" i="2"/>
  <c r="I12" i="2" s="1"/>
  <c r="L9" i="4"/>
  <c r="E15" i="2"/>
  <c r="I15" i="2" s="1"/>
  <c r="L8" i="4"/>
  <c r="E14" i="2"/>
  <c r="I14" i="2" s="1"/>
  <c r="L5" i="4"/>
  <c r="E11" i="2"/>
  <c r="I11" i="2" s="1"/>
  <c r="J11" i="2" s="1"/>
  <c r="L11" i="2" s="1"/>
  <c r="A32" i="18"/>
  <c r="N5" i="19"/>
  <c r="H38" i="18"/>
  <c r="N6" i="19"/>
  <c r="B1" i="5"/>
  <c r="B1" i="4"/>
  <c r="A21" i="18"/>
  <c r="L5" i="19"/>
  <c r="D5" i="2"/>
  <c r="D10" i="19"/>
  <c r="C4" i="1"/>
  <c r="A80" i="18"/>
  <c r="A49" i="2"/>
  <c r="A50" i="19"/>
  <c r="J38" i="18"/>
  <c r="L7" i="4"/>
  <c r="E13" i="2"/>
  <c r="I13" i="2" s="1"/>
  <c r="E10" i="19"/>
  <c r="E10" i="2"/>
  <c r="I10" i="2" s="1"/>
  <c r="L3" i="4"/>
  <c r="J7" i="2"/>
  <c r="B28" i="18"/>
  <c r="M3" i="1"/>
  <c r="A3" i="16"/>
  <c r="D1" i="5"/>
  <c r="L6" i="2"/>
  <c r="B7" i="19"/>
  <c r="B7" i="2"/>
  <c r="B39" i="18"/>
  <c r="B1" i="8"/>
  <c r="B1" i="6"/>
  <c r="P3" i="1"/>
  <c r="J3" i="1"/>
  <c r="N3" i="1"/>
  <c r="H3" i="1"/>
  <c r="Q3" i="1"/>
  <c r="K3" i="1"/>
  <c r="A7" i="19"/>
  <c r="B38" i="18"/>
  <c r="A5" i="1"/>
  <c r="A1" i="6"/>
  <c r="A7" i="2"/>
  <c r="A1" i="8"/>
  <c r="A1" i="4"/>
  <c r="A1" i="5"/>
  <c r="B33" i="16"/>
  <c r="B34" i="16"/>
  <c r="B36" i="16"/>
  <c r="K221" i="4"/>
  <c r="E24" i="18" s="1"/>
  <c r="E9" i="2"/>
  <c r="D10" i="2"/>
  <c r="E4" i="1"/>
  <c r="E22" i="18" s="1"/>
  <c r="J12" i="2" l="1"/>
  <c r="L12" i="2" s="1"/>
  <c r="J13" i="2"/>
  <c r="L13" i="2" s="1"/>
  <c r="F42" i="18"/>
  <c r="J42" i="18"/>
  <c r="J41" i="18"/>
  <c r="F44" i="18"/>
  <c r="J44" i="18"/>
  <c r="F45" i="18"/>
  <c r="J45" i="18"/>
  <c r="J15" i="2"/>
  <c r="L15" i="2" s="1"/>
  <c r="D50" i="19"/>
  <c r="J14" i="2"/>
  <c r="L14" i="2" s="1"/>
  <c r="E28" i="18"/>
  <c r="I10" i="19"/>
  <c r="E50" i="19"/>
  <c r="I9" i="2"/>
  <c r="E49" i="2"/>
  <c r="J10" i="2"/>
  <c r="L10" i="2" s="1"/>
  <c r="D49" i="2"/>
  <c r="S15" i="19" l="1"/>
  <c r="O15" i="19" s="1"/>
  <c r="H45" i="18"/>
  <c r="S14" i="19"/>
  <c r="O14" i="19" s="1"/>
  <c r="H44" i="18"/>
  <c r="S12" i="19"/>
  <c r="O12" i="19" s="1"/>
  <c r="H42" i="18"/>
  <c r="H41" i="18"/>
  <c r="S11" i="19"/>
  <c r="O11" i="19" s="1"/>
  <c r="H29" i="18"/>
  <c r="J9" i="2"/>
  <c r="L9" i="2" s="1"/>
  <c r="L49" i="2" s="1"/>
  <c r="I49" i="2"/>
  <c r="I50" i="19"/>
  <c r="J10" i="19"/>
  <c r="L10" i="19" s="1"/>
  <c r="F41" i="18"/>
  <c r="F40" i="18" l="1"/>
  <c r="M31" i="2"/>
  <c r="M35" i="2"/>
  <c r="M39" i="2"/>
  <c r="M43" i="2"/>
  <c r="M47" i="2"/>
  <c r="M29" i="2"/>
  <c r="M33" i="2"/>
  <c r="M37" i="2"/>
  <c r="M41" i="2"/>
  <c r="M45" i="2"/>
  <c r="M36" i="2"/>
  <c r="M44" i="2"/>
  <c r="M30" i="2"/>
  <c r="M38" i="2"/>
  <c r="M46" i="2"/>
  <c r="M32" i="2"/>
  <c r="M40" i="2"/>
  <c r="M48" i="2"/>
  <c r="M34" i="2"/>
  <c r="M42" i="2"/>
  <c r="M28" i="2"/>
  <c r="M25" i="2"/>
  <c r="M26" i="2"/>
  <c r="M24" i="2"/>
  <c r="M22" i="2"/>
  <c r="M20" i="2"/>
  <c r="M18" i="2"/>
  <c r="M27" i="2"/>
  <c r="M23" i="2"/>
  <c r="M21" i="2"/>
  <c r="M19" i="2"/>
  <c r="L50" i="19"/>
  <c r="J49" i="2"/>
  <c r="J50" i="19"/>
  <c r="M17" i="2"/>
  <c r="M15" i="2"/>
  <c r="M13" i="2"/>
  <c r="M11" i="2"/>
  <c r="M14" i="2"/>
  <c r="M10" i="2"/>
  <c r="M16" i="2"/>
  <c r="M9" i="2"/>
  <c r="M12" i="2"/>
  <c r="J40" i="18" l="1"/>
  <c r="J80" i="18" s="1"/>
  <c r="P50" i="19"/>
  <c r="N50" i="19"/>
  <c r="H40" i="18"/>
  <c r="H80" i="18" s="1"/>
  <c r="S10" i="19"/>
  <c r="M32" i="19"/>
  <c r="M36" i="19"/>
  <c r="M40" i="19"/>
  <c r="M44" i="19"/>
  <c r="M48" i="19"/>
  <c r="M13" i="19"/>
  <c r="M17" i="19"/>
  <c r="M21" i="19"/>
  <c r="M25" i="19"/>
  <c r="M29" i="19"/>
  <c r="M33" i="19"/>
  <c r="M37" i="19"/>
  <c r="M41" i="19"/>
  <c r="M45" i="19"/>
  <c r="M49" i="19"/>
  <c r="M14" i="19"/>
  <c r="M18" i="19"/>
  <c r="M22" i="19"/>
  <c r="M26" i="19"/>
  <c r="M30" i="19"/>
  <c r="M34" i="19"/>
  <c r="M38" i="19"/>
  <c r="M42" i="19"/>
  <c r="M46" i="19"/>
  <c r="M11" i="19"/>
  <c r="M15" i="19"/>
  <c r="M19" i="19"/>
  <c r="M23" i="19"/>
  <c r="M27" i="19"/>
  <c r="M31" i="19"/>
  <c r="M35" i="19"/>
  <c r="M39" i="19"/>
  <c r="M43" i="19"/>
  <c r="M47" i="19"/>
  <c r="M12" i="19"/>
  <c r="M16" i="19"/>
  <c r="M20" i="19"/>
  <c r="M24" i="19"/>
  <c r="M28" i="19"/>
  <c r="F80" i="18"/>
  <c r="M10" i="19"/>
  <c r="E32" i="18" l="1"/>
  <c r="E33" i="18"/>
  <c r="H30" i="18"/>
  <c r="O10" i="19"/>
  <c r="S50" i="19"/>
  <c r="A51" i="19" s="1"/>
  <c r="E34" i="18" l="1"/>
  <c r="E30" i="18"/>
  <c r="G33" i="18" s="1"/>
  <c r="G32" i="18" l="1"/>
  <c r="J32"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PELS David (EACEA)</author>
  </authors>
  <commentList>
    <comment ref="B76" authorId="0" shapeId="0" xr:uid="{00000000-0006-0000-0200-000001000000}">
      <text>
        <r>
          <rPr>
            <b/>
            <sz val="9"/>
            <color indexed="81"/>
            <rFont val="Tahoma"/>
            <family val="2"/>
          </rPr>
          <t xml:space="preserve">PELS David (EACEA):
was 2017
Key action 3: Support for policy reform — Social inclusion through education, training and youth
</t>
        </r>
        <r>
          <rPr>
            <sz val="9"/>
            <color indexed="81"/>
            <rFont val="Tahoma"/>
            <family val="2"/>
          </rPr>
          <t xml:space="preserve">
was Key action 3: Support for policy reform - Initiatives for Policy Innovation - Forward-Looking Cooperation Projects</t>
        </r>
      </text>
    </comment>
    <comment ref="D76" authorId="0" shapeId="0" xr:uid="{00000000-0006-0000-0200-000002000000}">
      <text>
        <r>
          <rPr>
            <b/>
            <sz val="9"/>
            <color indexed="81"/>
            <rFont val="Tahoma"/>
            <family val="2"/>
          </rPr>
          <t>PELS David (EACEA):</t>
        </r>
        <r>
          <rPr>
            <sz val="9"/>
            <color indexed="81"/>
            <rFont val="Tahoma"/>
            <family val="2"/>
          </rPr>
          <t xml:space="preserve">
cell content was:  "Leitaktion 3: Unterstützung politischer Reformen — Zukunftsweisende Initiativen - Europäische zukunftsweisende Kooperationsprojekte"
</t>
        </r>
      </text>
    </comment>
    <comment ref="B135" authorId="0" shapeId="0" xr:uid="{00000000-0006-0000-0200-000003000000}">
      <text>
        <r>
          <rPr>
            <b/>
            <sz val="9"/>
            <color indexed="81"/>
            <rFont val="Tahoma"/>
            <family val="2"/>
          </rPr>
          <t>PELS David (EACEA):</t>
        </r>
        <r>
          <rPr>
            <sz val="9"/>
            <color indexed="81"/>
            <rFont val="Tahoma"/>
            <family val="2"/>
          </rPr>
          <t xml:space="preserve">
was:
3. Subcontracting (up to 30%)</t>
        </r>
      </text>
    </comment>
    <comment ref="C135" authorId="0" shapeId="0" xr:uid="{00000000-0006-0000-0200-000004000000}">
      <text>
        <r>
          <rPr>
            <b/>
            <sz val="9"/>
            <color indexed="81"/>
            <rFont val="Tahoma"/>
            <family val="2"/>
          </rPr>
          <t>PELS David (EACEA):</t>
        </r>
        <r>
          <rPr>
            <sz val="9"/>
            <color indexed="81"/>
            <rFont val="Tahoma"/>
            <family val="2"/>
          </rPr>
          <t xml:space="preserve">
was:
3. Sous-traitance (max. 30%) </t>
        </r>
      </text>
    </comment>
    <comment ref="D135" authorId="0" shapeId="0" xr:uid="{00000000-0006-0000-0200-000005000000}">
      <text>
        <r>
          <rPr>
            <b/>
            <sz val="9"/>
            <color indexed="81"/>
            <rFont val="Tahoma"/>
            <family val="2"/>
          </rPr>
          <t>PELS David (EACEA):</t>
        </r>
        <r>
          <rPr>
            <sz val="9"/>
            <color indexed="81"/>
            <rFont val="Tahoma"/>
            <family val="2"/>
          </rPr>
          <t xml:space="preserve">
3. Unterverträge (max 30%)</t>
        </r>
      </text>
    </comment>
    <comment ref="B136" authorId="0" shapeId="0" xr:uid="{00000000-0006-0000-0200-000006000000}">
      <text>
        <r>
          <rPr>
            <b/>
            <sz val="9"/>
            <color indexed="81"/>
            <rFont val="Tahoma"/>
            <family val="2"/>
          </rPr>
          <t>PELS David (EACEA):</t>
        </r>
        <r>
          <rPr>
            <sz val="9"/>
            <color indexed="81"/>
            <rFont val="Tahoma"/>
            <family val="2"/>
          </rPr>
          <t xml:space="preserve">
was:
B3. Subcontracting costs max 30% of total direct cost</t>
        </r>
      </text>
    </comment>
    <comment ref="C136" authorId="0" shapeId="0" xr:uid="{00000000-0006-0000-0200-000007000000}">
      <text>
        <r>
          <rPr>
            <b/>
            <sz val="9"/>
            <color indexed="81"/>
            <rFont val="Tahoma"/>
            <family val="2"/>
          </rPr>
          <t>PELS David (EACEA):</t>
        </r>
        <r>
          <rPr>
            <sz val="9"/>
            <color indexed="81"/>
            <rFont val="Tahoma"/>
            <family val="2"/>
          </rPr>
          <t xml:space="preserve">
was:
B3.Sous-traitance max. 30% du coût total direct</t>
        </r>
      </text>
    </comment>
    <comment ref="D136" authorId="0" shapeId="0" xr:uid="{00000000-0006-0000-0200-000008000000}">
      <text>
        <r>
          <rPr>
            <b/>
            <sz val="9"/>
            <color indexed="81"/>
            <rFont val="Tahoma"/>
            <family val="2"/>
          </rPr>
          <t>PELS David (EACEA):</t>
        </r>
        <r>
          <rPr>
            <sz val="9"/>
            <color indexed="81"/>
            <rFont val="Tahoma"/>
            <family val="2"/>
          </rPr>
          <t xml:space="preserve">
was:
B3. Unterverträge max 30% die gesamten direkten Kosten</t>
        </r>
      </text>
    </comment>
  </commentList>
</comments>
</file>

<file path=xl/sharedStrings.xml><?xml version="1.0" encoding="utf-8"?>
<sst xmlns="http://schemas.openxmlformats.org/spreadsheetml/2006/main" count="967" uniqueCount="661">
  <si>
    <t>Total</t>
  </si>
  <si>
    <t>All figures in Euro</t>
  </si>
  <si>
    <t> </t>
  </si>
  <si>
    <t>Description</t>
  </si>
  <si>
    <t>a</t>
  </si>
  <si>
    <t>b</t>
  </si>
  <si>
    <t>c</t>
  </si>
  <si>
    <t>d</t>
  </si>
  <si>
    <t>Task description</t>
  </si>
  <si>
    <t>Total staff cost by category</t>
  </si>
  <si>
    <t>%</t>
  </si>
  <si>
    <t>Direct costs</t>
  </si>
  <si>
    <t>Indirect costs</t>
  </si>
  <si>
    <t>Country</t>
  </si>
  <si>
    <t xml:space="preserve">Purpose of the journey </t>
  </si>
  <si>
    <t xml:space="preserve">TOTAL travel &amp; subsistence costs </t>
  </si>
  <si>
    <t>Number of working days on the project</t>
  </si>
  <si>
    <t>Costs</t>
  </si>
  <si>
    <t>Financing</t>
  </si>
  <si>
    <t>Other sources</t>
  </si>
  <si>
    <t>Amount</t>
  </si>
  <si>
    <t>Specification</t>
  </si>
  <si>
    <t>Cost per day</t>
  </si>
  <si>
    <t>Country of destination</t>
  </si>
  <si>
    <t>Justification</t>
  </si>
  <si>
    <t>4. Other</t>
  </si>
  <si>
    <t xml:space="preserve">Total costs </t>
  </si>
  <si>
    <t>Total equipment costs</t>
  </si>
  <si>
    <t>Total subcontracting costs</t>
  </si>
  <si>
    <t>Total other costs</t>
  </si>
  <si>
    <t>B. Operations</t>
  </si>
  <si>
    <t>Overall total number of working days</t>
  </si>
  <si>
    <t>a x [(b x c) + d]</t>
  </si>
  <si>
    <t>a x b x c x d</t>
  </si>
  <si>
    <t>A. Staff 
costs</t>
  </si>
  <si>
    <r>
      <t>B.</t>
    </r>
    <r>
      <rPr>
        <b/>
        <sz val="10"/>
        <rFont val="Arial Narrow"/>
        <family val="2"/>
      </rPr>
      <t>Total
operational
costs</t>
    </r>
  </si>
  <si>
    <t>Total direct costs
(A + B)</t>
  </si>
  <si>
    <t>Project Acronym:</t>
  </si>
  <si>
    <t>1. Travel
 and subsistence for project staff</t>
  </si>
  <si>
    <t>Total project
indirect costs 
(up to 7%)
rounded with ZERO decimals</t>
  </si>
  <si>
    <t>Expenditure</t>
  </si>
  <si>
    <t>Revenue</t>
  </si>
  <si>
    <t>B1. Travel &amp; subsistence costs</t>
  </si>
  <si>
    <t>B4. Other costs</t>
  </si>
  <si>
    <t>Indirect costs (up to 7%)</t>
  </si>
  <si>
    <t>Total revenue</t>
  </si>
  <si>
    <t>All figures in Euro (Call 2014)</t>
  </si>
  <si>
    <t>This table is automatic filled, except the yellow cells -columns L10-L39; N10-N39; O10-O39; P10-P39- , that must be filled by the applicant.</t>
  </si>
  <si>
    <t xml:space="preserve">Before completing this table please read carefully the instructions available on </t>
  </si>
  <si>
    <t>Programme guide and instructions for applicants</t>
  </si>
  <si>
    <t>Action</t>
  </si>
  <si>
    <t>Item</t>
  </si>
  <si>
    <t>ESTIMATED EXPENDITURES and REVENUE by TYPE OF COSTS and by Applicants (NARIC / NON-NARIC)</t>
  </si>
  <si>
    <t>Heading A</t>
  </si>
  <si>
    <t>Heading B</t>
  </si>
  <si>
    <t>Total Direct Costs (A+B)</t>
  </si>
  <si>
    <t>P01</t>
  </si>
  <si>
    <t>P02</t>
  </si>
  <si>
    <t>P03</t>
  </si>
  <si>
    <t>P04</t>
  </si>
  <si>
    <t>P05</t>
  </si>
  <si>
    <t>P06</t>
  </si>
  <si>
    <t>P07</t>
  </si>
  <si>
    <t>P08</t>
  </si>
  <si>
    <t>P09</t>
  </si>
  <si>
    <t>P10</t>
  </si>
  <si>
    <t>EU grant</t>
  </si>
  <si>
    <t>Member States of the European Union (EU)</t>
  </si>
  <si>
    <t xml:space="preserve">Austria </t>
  </si>
  <si>
    <t xml:space="preserve">Belgium </t>
  </si>
  <si>
    <t xml:space="preserve">Bulgaria </t>
  </si>
  <si>
    <t xml:space="preserve">Croatia </t>
  </si>
  <si>
    <t xml:space="preserve">Cyprus </t>
  </si>
  <si>
    <t xml:space="preserve">Czech Republic </t>
  </si>
  <si>
    <t xml:space="preserve">Denmark </t>
  </si>
  <si>
    <t xml:space="preserve">Estonia </t>
  </si>
  <si>
    <t xml:space="preserve">Finland </t>
  </si>
  <si>
    <t xml:space="preserve">France </t>
  </si>
  <si>
    <t xml:space="preserve">Germany </t>
  </si>
  <si>
    <t xml:space="preserve">Greece </t>
  </si>
  <si>
    <t xml:space="preserve">Hungary </t>
  </si>
  <si>
    <t xml:space="preserve">Ireland </t>
  </si>
  <si>
    <t xml:space="preserve">Italy </t>
  </si>
  <si>
    <t xml:space="preserve">Latvia </t>
  </si>
  <si>
    <t xml:space="preserve">Lithuania </t>
  </si>
  <si>
    <t xml:space="preserve">Luxembourg </t>
  </si>
  <si>
    <t xml:space="preserve">Malta </t>
  </si>
  <si>
    <t xml:space="preserve">Netherlands </t>
  </si>
  <si>
    <t xml:space="preserve">Poland </t>
  </si>
  <si>
    <t xml:space="preserve">Portugal </t>
  </si>
  <si>
    <t xml:space="preserve">Romania </t>
  </si>
  <si>
    <t xml:space="preserve">Slovakia </t>
  </si>
  <si>
    <t xml:space="preserve">Slovenia </t>
  </si>
  <si>
    <t xml:space="preserve">Spain </t>
  </si>
  <si>
    <t xml:space="preserve">Sweden </t>
  </si>
  <si>
    <t xml:space="preserve">United Kingdom </t>
  </si>
  <si>
    <t>Countries list</t>
  </si>
  <si>
    <t>Status</t>
  </si>
  <si>
    <t>Part I - Consolidated figures</t>
  </si>
  <si>
    <t>EU Grant</t>
  </si>
  <si>
    <t>Subsistence costs</t>
  </si>
  <si>
    <t>Part II - Distribution of grant by organisation</t>
  </si>
  <si>
    <t>Name</t>
  </si>
  <si>
    <t>Partner</t>
  </si>
  <si>
    <t>Former Yugoslav Republic of Macedonia</t>
  </si>
  <si>
    <t>Iceland</t>
  </si>
  <si>
    <t>Liechtenstein</t>
  </si>
  <si>
    <t>Norway</t>
  </si>
  <si>
    <t>Switzerland</t>
  </si>
  <si>
    <t>Turkey</t>
  </si>
  <si>
    <t>Full participation - Erasmus+</t>
  </si>
  <si>
    <t>Cost per Item</t>
  </si>
  <si>
    <t>English</t>
  </si>
  <si>
    <t>Language selected</t>
  </si>
  <si>
    <t>Français</t>
  </si>
  <si>
    <t>Deutsch</t>
  </si>
  <si>
    <t>Wissensallianzen</t>
  </si>
  <si>
    <t>Bevor Sie diese Tabelle ausfüllen, lesen Sie bitte sorgfältig die Hinweise verfügbar unter</t>
  </si>
  <si>
    <t>Guide du Programme et instructions pour les candidats</t>
  </si>
  <si>
    <t>Programmleitfaden und Hinweise für Antragsteller</t>
  </si>
  <si>
    <t>Language</t>
  </si>
  <si>
    <t>Langue</t>
  </si>
  <si>
    <t>Sprache</t>
  </si>
  <si>
    <t>Aktion/Maßnahme</t>
  </si>
  <si>
    <t>Action to be selected</t>
  </si>
  <si>
    <t>Auszuwählende aktion</t>
  </si>
  <si>
    <t>Knowledge alliances</t>
  </si>
  <si>
    <t>Alliances de la connaissance</t>
  </si>
  <si>
    <t>Sector skills alliances</t>
  </si>
  <si>
    <t xml:space="preserve">Allianzen für branchenspezifische fertigkeiten </t>
  </si>
  <si>
    <t>Dauer (Anzahl der Monate)</t>
  </si>
  <si>
    <t>Duration to be completed</t>
  </si>
  <si>
    <t>Durée à compléter</t>
  </si>
  <si>
    <t>Anzugebene Dauer</t>
  </si>
  <si>
    <t>Duration</t>
  </si>
  <si>
    <t>Durée</t>
  </si>
  <si>
    <t>Dauer</t>
  </si>
  <si>
    <t>24 months</t>
  </si>
  <si>
    <t>24 mois</t>
  </si>
  <si>
    <t>24 monate</t>
  </si>
  <si>
    <t>36 months</t>
  </si>
  <si>
    <t>36 mois</t>
  </si>
  <si>
    <t>36 monate</t>
  </si>
  <si>
    <t>months</t>
  </si>
  <si>
    <t>mois</t>
  </si>
  <si>
    <t>monate</t>
  </si>
  <si>
    <t>Project acronym</t>
  </si>
  <si>
    <t>Acronyme du projet</t>
  </si>
  <si>
    <t>Projektakronym</t>
  </si>
  <si>
    <t>Project title</t>
  </si>
  <si>
    <t>Titre du projet</t>
  </si>
  <si>
    <t>Projekttitel</t>
  </si>
  <si>
    <t>Partie I – Chiffres consolidés</t>
  </si>
  <si>
    <t>Teil I – Konsolidierte Zahlen</t>
  </si>
  <si>
    <t>Subvention de l'UE</t>
  </si>
  <si>
    <t>EU-Zuschuss</t>
  </si>
  <si>
    <t>PROGRAMME 
COUNTRIES (PR)</t>
  </si>
  <si>
    <t>PAYS DU PROGRAMME(PR)</t>
  </si>
  <si>
    <t>Programm-Länder (PR)</t>
  </si>
  <si>
    <t>PARTNER COUNTRIES (PA)</t>
  </si>
  <si>
    <t>PAYS PARTENAIRES (PA)</t>
  </si>
  <si>
    <t>Partnerländer (PA)</t>
  </si>
  <si>
    <t>TOTAL</t>
  </si>
  <si>
    <t>Gesamt</t>
  </si>
  <si>
    <t>Project implementation support</t>
  </si>
  <si>
    <t>Soutien à la mise en œuvre du projet</t>
  </si>
  <si>
    <t>Unterstützung der Projektumsetzung</t>
  </si>
  <si>
    <t>Staff costs</t>
  </si>
  <si>
    <t>Frais de Personnel</t>
  </si>
  <si>
    <t>Personalkosten</t>
  </si>
  <si>
    <t>Mobility activities (Optional)</t>
  </si>
  <si>
    <t>Activités de mobilité (Optionnel)</t>
  </si>
  <si>
    <t>Mobilitätsaktivitäten (fakultativ)</t>
  </si>
  <si>
    <t>Travel costs</t>
  </si>
  <si>
    <t>Reisekosten</t>
  </si>
  <si>
    <t>Frais de séjour</t>
  </si>
  <si>
    <t>Aufenthaltskosten</t>
  </si>
  <si>
    <t>Warning messages</t>
  </si>
  <si>
    <t>Messages d'alerte</t>
  </si>
  <si>
    <t>Warnmeldung</t>
  </si>
  <si>
    <t>Maximum EU contribution awarded for a 2 years Alliance:        700 000 EUR</t>
  </si>
  <si>
    <t>Montant maximal de la subvention de l'UE pour un projet Alliance de 2 ans: 700.000EUR</t>
  </si>
  <si>
    <t>Maximal gewährte EU- Finanzhilfe für eine 2-jährige: 700 000 EUR</t>
  </si>
  <si>
    <t>Maximum EU contribution awarded for a 3 years Alliance:           1 000 000 EUR</t>
  </si>
  <si>
    <t>Montant maximal de la subvention de l'UE pour un projet Alliance de 3 ans: 1.000.000EUR</t>
  </si>
  <si>
    <t>Maximal gewährte EU- Finanzhilfe für eine 3-jährige: 1 000 000 EUR</t>
  </si>
  <si>
    <t>OK</t>
  </si>
  <si>
    <t>Partie II – Distribution de la subvention par organisation</t>
  </si>
  <si>
    <t>Teil II – Verteilung der Finanzhilfe nach Organisation</t>
  </si>
  <si>
    <t>Partenaire</t>
  </si>
  <si>
    <t>Nom</t>
  </si>
  <si>
    <t>Pays</t>
  </si>
  <si>
    <t>Land</t>
  </si>
  <si>
    <t>Frais de voyage</t>
  </si>
  <si>
    <t>Part III - Project implementation support</t>
  </si>
  <si>
    <t>Partie III – Soutien à la mise en œuvre du projet</t>
  </si>
  <si>
    <t>Teil III – Unterstützung bei der Projektumsetzung</t>
  </si>
  <si>
    <t xml:space="preserve">Manager </t>
  </si>
  <si>
    <t>Manager</t>
  </si>
  <si>
    <t>Teacher/Trainer/Researcher</t>
  </si>
  <si>
    <t>Professeur/Formateur/Chercheur</t>
  </si>
  <si>
    <t>Lehrende/r; Ausbildner/in; Forscher/in</t>
  </si>
  <si>
    <t>Technician</t>
  </si>
  <si>
    <t>Technicien</t>
  </si>
  <si>
    <t>Techniker/in</t>
  </si>
  <si>
    <t xml:space="preserve">Administrative </t>
  </si>
  <si>
    <t>Administratif</t>
  </si>
  <si>
    <t>Verwaltungspersonal</t>
  </si>
  <si>
    <t>Number of days</t>
  </si>
  <si>
    <t>Nombre de jours</t>
  </si>
  <si>
    <t>Anzahl der Tage</t>
  </si>
  <si>
    <t>Unit cost per day</t>
  </si>
  <si>
    <t>Coût unitaire par jour</t>
  </si>
  <si>
    <t>Kosten pro Einheit pro Tag</t>
  </si>
  <si>
    <t>Total cost by category</t>
  </si>
  <si>
    <t>Coût total par catégorie</t>
  </si>
  <si>
    <t>Gesamtkosten pro Kategorie</t>
  </si>
  <si>
    <t>Total number of days</t>
  </si>
  <si>
    <t>Nombre total de jours</t>
  </si>
  <si>
    <t>Gesamte Anzahl der Tage</t>
  </si>
  <si>
    <t>Grant requested</t>
  </si>
  <si>
    <t>Subvention demandée</t>
  </si>
  <si>
    <t>Beantragte Finanzhilfe</t>
  </si>
  <si>
    <t>Total Part III</t>
  </si>
  <si>
    <t>Total Partie III</t>
  </si>
  <si>
    <t>Gesamter Teil III</t>
  </si>
  <si>
    <t>Part IV -</t>
  </si>
  <si>
    <t>Partie IV -</t>
  </si>
  <si>
    <t>Teil IV -</t>
  </si>
  <si>
    <t xml:space="preserve">Additional funding for mobility activities realised within an Alliance  </t>
  </si>
  <si>
    <t>Financement supplémentaire pour des activités de mobilité réalisées au sein d'une Alliance</t>
  </si>
  <si>
    <t>Zusätzliche Finanzmittel für Mobilitätsaktivitäten innerhalb einer Allianz</t>
  </si>
  <si>
    <t>(OPTION)</t>
  </si>
  <si>
    <t>(fakultativ)</t>
  </si>
  <si>
    <t>Distance</t>
  </si>
  <si>
    <t>Entfernung</t>
  </si>
  <si>
    <t>Unit cost per participant</t>
  </si>
  <si>
    <t>Coût unitaire par participant</t>
  </si>
  <si>
    <t>Kosten pro Einheit pro Teilnehmer</t>
  </si>
  <si>
    <t>Type d'activité</t>
  </si>
  <si>
    <t>Art der Aktivität</t>
  </si>
  <si>
    <t>Activities targeting staff up to the 14th day</t>
  </si>
  <si>
    <t>Activités ciblant le personnel jusqu'au 14ème jour</t>
  </si>
  <si>
    <t>Aktivitäten, die auf Personal bis zum 14.Tag abzielen</t>
  </si>
  <si>
    <t>Activities targeting staff between the 15th and 60th day</t>
  </si>
  <si>
    <t>Activités ciblant le personnel entre le 15ème et le 60ème jour</t>
  </si>
  <si>
    <t>Aktivitäten, die auf Personal zwischen dem 15. und 60.Tag abzielen</t>
  </si>
  <si>
    <t>Activities targeting learners up to the 14th day</t>
  </si>
  <si>
    <t>Activités ciblant les apprenants jusqu'au 14ème jour</t>
  </si>
  <si>
    <t>Aktivitäten, die auf Lernende bis zum 14.Tag abzielen</t>
  </si>
  <si>
    <t>Activities targeting learners between the 15th and 60th day</t>
  </si>
  <si>
    <t>Activités ciblant les apprenants entre le 15ème et le 60ème jour</t>
  </si>
  <si>
    <t>Aktivitäten, die auf Lernende zwischen dem 15. und 60.Tag abzielen</t>
  </si>
  <si>
    <t>Number of travels 
(from their place of location to the venue of the activity and return)</t>
  </si>
  <si>
    <t>Nombre de voyages (A/R entre lieu d'origine et la destination de l'activité)</t>
  </si>
  <si>
    <t>Anzahl der Reisen (vom Ausgangsort zum Ort der Aktivität und zurück)</t>
  </si>
  <si>
    <t>Cost per participant</t>
  </si>
  <si>
    <t>Frais par participant</t>
  </si>
  <si>
    <t>Kosten pro Teilnehmer</t>
  </si>
  <si>
    <t>Activity type</t>
  </si>
  <si>
    <t>Total Part IV</t>
  </si>
  <si>
    <t>Total Partie IV</t>
  </si>
  <si>
    <t>Gesamter Teil IV</t>
  </si>
  <si>
    <t>Select your country</t>
  </si>
  <si>
    <t>Choisissez votre pays</t>
  </si>
  <si>
    <t>Wählen Sie Ihr Land aus</t>
  </si>
  <si>
    <t>Duration number of months</t>
  </si>
  <si>
    <t>Durée en nombre de mois</t>
  </si>
  <si>
    <t>Organisation name</t>
  </si>
  <si>
    <t>Nom de l'organisation</t>
  </si>
  <si>
    <t>Name der Organisation</t>
  </si>
  <si>
    <t>Article</t>
  </si>
  <si>
    <t>Artikel</t>
  </si>
  <si>
    <t>Gesamtkosten</t>
  </si>
  <si>
    <t>Rubrique A</t>
  </si>
  <si>
    <t>Rubrique B</t>
  </si>
  <si>
    <t>Ausgaben</t>
  </si>
  <si>
    <t>Dépenses</t>
  </si>
  <si>
    <t>B1. Reise- &amp; Aufenthaltskosten</t>
  </si>
  <si>
    <t>Total des coûts directs (A+B)</t>
  </si>
  <si>
    <t>B4. Andere Kosten</t>
  </si>
  <si>
    <t>B4. Autres coûts</t>
  </si>
  <si>
    <t>Coûts indirects du projet (max 7%)</t>
  </si>
  <si>
    <t>Revenus</t>
  </si>
  <si>
    <t>B2. Equipment costs</t>
  </si>
  <si>
    <t>B2. Coûts d'équipement</t>
  </si>
  <si>
    <t>B2. Ausrüstung</t>
  </si>
  <si>
    <t>Revenus totaux</t>
  </si>
  <si>
    <t>Einkünfte</t>
  </si>
  <si>
    <t xml:space="preserve">Total EU grant </t>
  </si>
  <si>
    <t>Subvention totale de l'UE</t>
  </si>
  <si>
    <t xml:space="preserve">Cofinancing </t>
  </si>
  <si>
    <t>Kofinanzierung</t>
  </si>
  <si>
    <t>Gesamtpersonalkosten</t>
  </si>
  <si>
    <t>Total des coûts de Personnel</t>
  </si>
  <si>
    <t>Overall total staff costs</t>
  </si>
  <si>
    <t>Nombre total de jours de travail</t>
  </si>
  <si>
    <t>Gesamtzahl der Arbeitstage</t>
  </si>
  <si>
    <t>Nombre de jours de travail sur le projet</t>
  </si>
  <si>
    <t>Anzahl der Arbeitstage am Projekt</t>
  </si>
  <si>
    <t>Coût par jour</t>
  </si>
  <si>
    <t>Kosten pro Tag</t>
  </si>
  <si>
    <t>Coûts de personnel total par catégorie</t>
  </si>
  <si>
    <t>Gesamte Personalkosten per Kategorie</t>
  </si>
  <si>
    <t>Number of persons</t>
  </si>
  <si>
    <t>Daily subsistence cost per person</t>
  </si>
  <si>
    <t>Average price return journey</t>
  </si>
  <si>
    <t>Zweck der Reise</t>
  </si>
  <si>
    <t>Reiseland</t>
  </si>
  <si>
    <t>Pays de destination</t>
  </si>
  <si>
    <t>Anzahl der Personen</t>
  </si>
  <si>
    <t>Nombre de personnes</t>
  </si>
  <si>
    <t>Tägliche Aufenthaltskosten pro Person</t>
  </si>
  <si>
    <t>Coût de séjour par jour par personne</t>
  </si>
  <si>
    <t>Durchschnittliche Reisekosten (Hin und Zurück)</t>
  </si>
  <si>
    <t>Total des coûts de voyage et de séjour</t>
  </si>
  <si>
    <t>Number of items</t>
  </si>
  <si>
    <t>Usage rate %</t>
  </si>
  <si>
    <t>Depreciation rate %</t>
  </si>
  <si>
    <t>Beschreibung</t>
  </si>
  <si>
    <t>Begründung</t>
  </si>
  <si>
    <t>Stückzahl</t>
  </si>
  <si>
    <t>Nombre d'articles</t>
  </si>
  <si>
    <t>Kosten pro Stück</t>
  </si>
  <si>
    <t>Prix par article</t>
  </si>
  <si>
    <t>Nutzungsrate %</t>
  </si>
  <si>
    <t>Taux d'utilisation %</t>
  </si>
  <si>
    <t>Abschreibungssatz %</t>
  </si>
  <si>
    <t>taux d'amortissement %</t>
  </si>
  <si>
    <t>Total des coûts d'équipement</t>
  </si>
  <si>
    <t>Aufgabenbeschreibung</t>
  </si>
  <si>
    <t>Description de la tâche</t>
  </si>
  <si>
    <t>Total des coûts de la sous-traitance</t>
  </si>
  <si>
    <t>Total des autres coûts</t>
  </si>
  <si>
    <t>A. Staff costs</t>
  </si>
  <si>
    <t>A. Frais de Personnel</t>
  </si>
  <si>
    <t>A. Personalkosten</t>
  </si>
  <si>
    <t>Direct Costs</t>
  </si>
  <si>
    <t>Coûts directs</t>
  </si>
  <si>
    <t>Direkte Kosten</t>
  </si>
  <si>
    <t>B. Opérations</t>
  </si>
  <si>
    <t>2. Equipment</t>
  </si>
  <si>
    <t>2. Coûts d'équipement</t>
  </si>
  <si>
    <t>2. Ausrüstung</t>
  </si>
  <si>
    <t>4. Autres</t>
  </si>
  <si>
    <t>4. Andere Kosten</t>
  </si>
  <si>
    <t>B.Total operational costs</t>
  </si>
  <si>
    <t>B. Total des coûts opérationnels</t>
  </si>
  <si>
    <t>B.Gesamte Betriebskosten</t>
  </si>
  <si>
    <t>B. Betriebskosten</t>
  </si>
  <si>
    <t>Coûts indirects du projet</t>
  </si>
  <si>
    <t>Indirekte Kosten des Projekts</t>
  </si>
  <si>
    <t>Total project indirect costs (up to 7%) rounded with ZERO decimals</t>
  </si>
  <si>
    <t>Gesamtausgaben des Projekts</t>
  </si>
  <si>
    <t>Total project expenditures</t>
  </si>
  <si>
    <t>Coûts</t>
  </si>
  <si>
    <t>Kosten</t>
  </si>
  <si>
    <t>Finanzierung</t>
  </si>
  <si>
    <t>Financement</t>
  </si>
  <si>
    <t>Betrag</t>
  </si>
  <si>
    <t>Montant</t>
  </si>
  <si>
    <t>Spécification</t>
  </si>
  <si>
    <t>Andere Quellen</t>
  </si>
  <si>
    <t>Autres sources</t>
  </si>
  <si>
    <t>EU Grant requested</t>
  </si>
  <si>
    <t>Beantragter EU-Zuschuss</t>
  </si>
  <si>
    <t>Subvention UE demandée</t>
  </si>
  <si>
    <t>Alle Beträge in Euro (Ausschreibung 2014)</t>
  </si>
  <si>
    <t>Tous les montants en Euro (Appel 2014)</t>
  </si>
  <si>
    <t>Autriche</t>
  </si>
  <si>
    <t>Belgique</t>
  </si>
  <si>
    <t>Bulgarie</t>
  </si>
  <si>
    <t>Croatie</t>
  </si>
  <si>
    <t>Chypre</t>
  </si>
  <si>
    <t>République tchèque</t>
  </si>
  <si>
    <t>Danemark</t>
  </si>
  <si>
    <t>Estonie</t>
  </si>
  <si>
    <t>Finlande</t>
  </si>
  <si>
    <t>France</t>
  </si>
  <si>
    <t>Allemagne</t>
  </si>
  <si>
    <t>Grèce</t>
  </si>
  <si>
    <t>Hongrie</t>
  </si>
  <si>
    <t>Irlande</t>
  </si>
  <si>
    <t>Italie</t>
  </si>
  <si>
    <t>Lettonie</t>
  </si>
  <si>
    <t>Lituanie</t>
  </si>
  <si>
    <t>Luxembourg</t>
  </si>
  <si>
    <t>Malte</t>
  </si>
  <si>
    <t>Pays-Bas</t>
  </si>
  <si>
    <t>Pologne</t>
  </si>
  <si>
    <t>Portugal</t>
  </si>
  <si>
    <t>Roumanie</t>
  </si>
  <si>
    <t>Slovaquie</t>
  </si>
  <si>
    <t>Slovénie</t>
  </si>
  <si>
    <t>Espagne</t>
  </si>
  <si>
    <t>Suède</t>
  </si>
  <si>
    <t>Royaume-Uni</t>
  </si>
  <si>
    <t>Ex-République yougoslave de Macédoine</t>
  </si>
  <si>
    <t>Islande</t>
  </si>
  <si>
    <t>Norvège</t>
  </si>
  <si>
    <t>Suisse</t>
  </si>
  <si>
    <t>Turquie</t>
  </si>
  <si>
    <t>Österreich</t>
  </si>
  <si>
    <t>Belgien</t>
  </si>
  <si>
    <t>Bulgarien</t>
  </si>
  <si>
    <t>Kroatien</t>
  </si>
  <si>
    <t>Zypern</t>
  </si>
  <si>
    <t>Tschechische Republik</t>
  </si>
  <si>
    <t>Dänemark</t>
  </si>
  <si>
    <t>Estland</t>
  </si>
  <si>
    <t>Finnland</t>
  </si>
  <si>
    <t>Frankreich</t>
  </si>
  <si>
    <t>Deutschland</t>
  </si>
  <si>
    <t>Griechenland</t>
  </si>
  <si>
    <t>Ungarn</t>
  </si>
  <si>
    <t>Irland</t>
  </si>
  <si>
    <t>Italien</t>
  </si>
  <si>
    <t>Lettland</t>
  </si>
  <si>
    <t>Litauen</t>
  </si>
  <si>
    <t>Luxemburg</t>
  </si>
  <si>
    <t>Malta</t>
  </si>
  <si>
    <t>Niederlande</t>
  </si>
  <si>
    <t>Polen</t>
  </si>
  <si>
    <t>Rumänien</t>
  </si>
  <si>
    <t>Slowakei</t>
  </si>
  <si>
    <t>Slowenien</t>
  </si>
  <si>
    <t>Spanien</t>
  </si>
  <si>
    <t>Schweden</t>
  </si>
  <si>
    <t>Vereinigtes Königreich</t>
  </si>
  <si>
    <t>Ehemalige jugoslawische Republik Mazedonien</t>
  </si>
  <si>
    <t>Island</t>
  </si>
  <si>
    <t>Norwegen</t>
  </si>
  <si>
    <t>Schweiz</t>
  </si>
  <si>
    <t>Türkei</t>
  </si>
  <si>
    <t>Länder Liste</t>
  </si>
  <si>
    <t>Liste des pays</t>
  </si>
  <si>
    <t>Statut</t>
  </si>
  <si>
    <t>Mitgliedstaaten der Europäischen Union (EU)</t>
  </si>
  <si>
    <t>Volle Teilnahme - Erasmus +</t>
  </si>
  <si>
    <t>Error: Indirect Costs exceed 7%</t>
  </si>
  <si>
    <t>Erreur: les coûts indirects dépassent 7%</t>
  </si>
  <si>
    <t xml:space="preserve">Error: Subcontracting exceeds 30% of total direct costs </t>
  </si>
  <si>
    <t>Coûts totaux</t>
  </si>
  <si>
    <t>B1. Frais de Voyage &amp; Séjour</t>
  </si>
  <si>
    <t>Objectif/raison du voyage</t>
  </si>
  <si>
    <t>Prix moyen du voyage aller/ retour</t>
  </si>
  <si>
    <t>Total des coûts indirects du projet (max 7%) arrondi avec ZERO décimale</t>
  </si>
  <si>
    <t>Dépenses totales du projet</t>
  </si>
  <si>
    <t>États membres de l'Union européenne (UE)</t>
  </si>
  <si>
    <t>Pleine participation - Erasmus +</t>
  </si>
  <si>
    <t>Erreur: La sous-traitance dépasse 30% des coûts directs totaux</t>
  </si>
  <si>
    <t>Erreur: Total des dépenses doivent s'équilibrer avec (contribution maximum de l'UE+ contribution demandeur)</t>
  </si>
  <si>
    <t>Error: Total costs should balance with (Maximum EU contribution + Applicant contribution)</t>
  </si>
  <si>
    <t>Posten  A</t>
  </si>
  <si>
    <t>Posten B</t>
  </si>
  <si>
    <t>Gesamte direkte Kosten (A+B)</t>
  </si>
  <si>
    <t>Indirekte Kosten (max. 7%)</t>
  </si>
  <si>
    <t>Gesamter EU-Zuschuss</t>
  </si>
  <si>
    <t>Gesamte Kofinanzierung</t>
  </si>
  <si>
    <t>Gesamteinkünfte</t>
  </si>
  <si>
    <t xml:space="preserve">GESAMTE Reise- und Aufenthaltskosten </t>
  </si>
  <si>
    <t>Gesamtbetrag Ausrüstung</t>
  </si>
  <si>
    <t>Gesamtbetrag Unterverträge</t>
  </si>
  <si>
    <t>Gesamtbetrag Andere Kosten</t>
  </si>
  <si>
    <t>Gesamte indirekte Kosten des Projekts (max. 7%) mit auf Null abgerundeten Dezimalstellen</t>
  </si>
  <si>
    <t>Fehler: Die Gesamtkosten müssen übereinstimmen mit dem Maximum EU Beitrag + dem Eigenbeitrags des Antragstellers</t>
  </si>
  <si>
    <t>Fehler: Indirekte Kosten haben 7% überschritten</t>
  </si>
  <si>
    <t>Fehler: Die Unteraufträge haben 30% der Gesamt direkte kosten berschritten</t>
  </si>
  <si>
    <t>(OPTIONAL)</t>
  </si>
  <si>
    <t>Staff cost by category</t>
  </si>
  <si>
    <t>Coûts de personnel par catégorie</t>
  </si>
  <si>
    <t>Personalkosten per Kategorie</t>
  </si>
  <si>
    <t xml:space="preserve">Cofinancement </t>
  </si>
  <si>
    <t>Work Package Title/Number</t>
  </si>
  <si>
    <t>Titre/numéro du lot de travail</t>
  </si>
  <si>
    <t>Arbeitspaket Titel/Nummer</t>
  </si>
  <si>
    <t>Unterverträge und Arbeitspaket Titel/Nummer</t>
  </si>
  <si>
    <t>Sous-traitance et titre/numéro du lot de travail</t>
  </si>
  <si>
    <t>1. Travel  and subsistence for project staff</t>
  </si>
  <si>
    <t>1. Frais de Voyage &amp; Séjour pour le personnel du projet</t>
  </si>
  <si>
    <t>1. Reise- &amp; Aufenthaltskosten für die Personal des Projekts</t>
  </si>
  <si>
    <t>Guidelines for applicants</t>
  </si>
  <si>
    <t>Subcontract and Workpackage title/number</t>
  </si>
  <si>
    <t>Please fill all the fields in the row</t>
  </si>
  <si>
    <r>
      <t>Lignes directrices pour les demandeurs</t>
    </r>
    <r>
      <rPr>
        <sz val="11"/>
        <color rgb="FF1F497D"/>
        <rFont val="Calibri"/>
        <family val="2"/>
      </rPr>
      <t xml:space="preserve"> </t>
    </r>
  </si>
  <si>
    <r>
      <t>Merci de</t>
    </r>
    <r>
      <rPr>
        <sz val="11"/>
        <rFont val="Calibri"/>
        <family val="2"/>
      </rPr>
      <t xml:space="preserve"> remplir tous les champs de la ligne</t>
    </r>
    <r>
      <rPr>
        <sz val="11"/>
        <color rgb="FF1F497D"/>
        <rFont val="Calibri"/>
        <family val="2"/>
      </rPr>
      <t xml:space="preserve"> </t>
    </r>
  </si>
  <si>
    <t>Subvention totale 
(max. 75%)
(a)</t>
  </si>
  <si>
    <t>Gesamter EU-Zuschuss 
(max. 75%)
(a)</t>
  </si>
  <si>
    <t>Own funding
(b)</t>
  </si>
  <si>
    <t>Fonds propres 
(b)</t>
  </si>
  <si>
    <t>Eigenmittel 
(b)</t>
  </si>
  <si>
    <t xml:space="preserve">Montant
(c) </t>
  </si>
  <si>
    <t xml:space="preserve">Betrag
(c) </t>
  </si>
  <si>
    <t>Amount 
(c)</t>
  </si>
  <si>
    <t>Total project revenues
(a+b+c)</t>
  </si>
  <si>
    <t>Revenus totaux du projet
(a+b+c)</t>
  </si>
  <si>
    <t>Gesamteinkünfte des Projekts
(a+b+c)</t>
  </si>
  <si>
    <t>Leitfaden für Antragsteller</t>
  </si>
  <si>
    <r>
      <t xml:space="preserve">Bitte füllen Sie alle Felder </t>
    </r>
    <r>
      <rPr>
        <b/>
        <sz val="12"/>
        <rFont val="Calibri"/>
        <family val="2"/>
      </rPr>
      <t>der Zeile</t>
    </r>
    <r>
      <rPr>
        <b/>
        <sz val="12"/>
        <color rgb="FF000000"/>
        <rFont val="Calibri"/>
        <family val="2"/>
      </rPr>
      <t xml:space="preserve"> aus</t>
    </r>
  </si>
  <si>
    <t>Action à choisir</t>
  </si>
  <si>
    <t>Avant de compléter ce tableau merci de lire attentivement les instructions disponibles à</t>
  </si>
  <si>
    <t>Alliances sectorielles pour les compétences</t>
  </si>
  <si>
    <t>P11</t>
  </si>
  <si>
    <t>P12</t>
  </si>
  <si>
    <t>P13</t>
  </si>
  <si>
    <t>P14</t>
  </si>
  <si>
    <t>P15</t>
  </si>
  <si>
    <t>P16</t>
  </si>
  <si>
    <t>P17</t>
  </si>
  <si>
    <t>P18</t>
  </si>
  <si>
    <t>P19</t>
  </si>
  <si>
    <t>P20</t>
  </si>
  <si>
    <t xml:space="preserve">Erreur: Maximum UE Grant: 75% du total des coûts ou 500.000 € </t>
  </si>
  <si>
    <t>Fehler: Maximaler EU-Zuschuss: 75% der Gesamtkosten oder 500.000 €</t>
  </si>
  <si>
    <t>Total CO-FINANCING</t>
  </si>
  <si>
    <t>Co-financement total</t>
  </si>
  <si>
    <t>APPEL A PROPOSITION - EACEA/41/2016 – Programme Erasmus+</t>
  </si>
  <si>
    <t>Aufforderung zur Einreichung von Vorschlägen  - EACEA/41/2016 - Erasmus+ Programm</t>
  </si>
  <si>
    <t>Action clé 3: Soutien à la réforme des politiques — initiatives prospectrices - Projets européens de cooperation prospective</t>
  </si>
  <si>
    <t>A partir du:
(1/11/2017-1/01/2018)</t>
  </si>
  <si>
    <t>Von:
(1/11/2017-1/01/2018)</t>
  </si>
  <si>
    <t>Jusqu'au: 
(31/10/2019 - 31/12/2020)</t>
  </si>
  <si>
    <t>Bis: 
(31/10/2019 - 31/12/2020)</t>
  </si>
  <si>
    <t>Modifications</t>
  </si>
  <si>
    <t>impact cellule(s)</t>
  </si>
  <si>
    <t xml:space="preserve">date </t>
  </si>
  <si>
    <t>supprimer le message d'erreur si les subcontracting costs dépasent les 30%.</t>
  </si>
  <si>
    <t>la traduction de ‘Initiatives for Policy Innovation’ est ‘Initiativen für innovative politische Maßnahmen’</t>
  </si>
  <si>
    <t>translation D76</t>
  </si>
  <si>
    <t xml:space="preserve">B3. Subcontracting costs </t>
  </si>
  <si>
    <t xml:space="preserve">B3. Unterverträge </t>
  </si>
  <si>
    <t xml:space="preserve">B3.Sous-traitance </t>
  </si>
  <si>
    <t>3. Subcontracting</t>
  </si>
  <si>
    <t xml:space="preserve">3. Sous-traitance </t>
  </si>
  <si>
    <t xml:space="preserve">3. Unterverträge </t>
  </si>
  <si>
    <t xml:space="preserve">messages d'erreurs liés à l'introductiond des dates from ..till. (dans timerange) </t>
  </si>
  <si>
    <t>consolidatedbudget cell J12 et V12 et messages d'erreurs liés.</t>
  </si>
  <si>
    <t xml:space="preserve">*consolidated budget B24; *translation cells B136+C136+D136 modified ; *translation cells B135,C135,D135   modified ;  * consolidatedbudget cell H24 formula blocked and text set  in white            </t>
  </si>
  <si>
    <t>Leitaktion 3: Unterstützung politischer Reformen — Initiativen für innovative politische Maßnahmen - Europäische zukunftsweisende Kooperationsprojekte</t>
  </si>
  <si>
    <t>*cell Consolidated budget B3 moved to C3 and merged cells moved to range C3 to V4</t>
  </si>
  <si>
    <t>Titre sur consolidated Bugdet n'est pas visible (sous le logo jpeg)</t>
  </si>
  <si>
    <t>Changement nom du fichier excel "forward-looking-detailed-budget-8-11-2016"  à  "forward-looking-detailed-budget-15-12-2016" (date de publication)</t>
  </si>
  <si>
    <t>F2</t>
  </si>
  <si>
    <t>Revenue sheet, cell F2   equipment "2. 
Equipment
(up to 10%)"  deleted the (up to 10%)</t>
  </si>
  <si>
    <t xml:space="preserve">2. 
Equipment
</t>
  </si>
  <si>
    <t>Revenue sheet cell G2 subcontracting "3. Subcontracting
(up to 50%)" deleted the (up to 50%)</t>
  </si>
  <si>
    <t>G2</t>
  </si>
  <si>
    <t xml:space="preserve">3. Subcontracting
</t>
  </si>
  <si>
    <t>WP1</t>
  </si>
  <si>
    <t>P21</t>
  </si>
  <si>
    <t>P22</t>
  </si>
  <si>
    <t>P23</t>
  </si>
  <si>
    <t>P24</t>
  </si>
  <si>
    <t>P25</t>
  </si>
  <si>
    <t>P26</t>
  </si>
  <si>
    <t>P27</t>
  </si>
  <si>
    <t>P28</t>
  </si>
  <si>
    <t>P29</t>
  </si>
  <si>
    <t>P30</t>
  </si>
  <si>
    <t>P31</t>
  </si>
  <si>
    <t>P32</t>
  </si>
  <si>
    <t>P33</t>
  </si>
  <si>
    <t>P34</t>
  </si>
  <si>
    <t>P35</t>
  </si>
  <si>
    <t>P36</t>
  </si>
  <si>
    <t>P37</t>
  </si>
  <si>
    <t>P38</t>
  </si>
  <si>
    <t>P39</t>
  </si>
  <si>
    <t>P40</t>
  </si>
  <si>
    <t>problem in summary table.
cell E28 did not show the sum as it referred to cell h24 (which was set as '=.....)  to keep the formula but not working.
solved by deleting content of H24.
old forula of h24 set in w24</t>
  </si>
  <si>
    <t>E28, H24,</t>
  </si>
  <si>
    <t>title call reference</t>
  </si>
  <si>
    <t>date ranges</t>
  </si>
  <si>
    <t>H13 + L13 + error messages when inputting data ; translation A59 +A143</t>
  </si>
  <si>
    <t>error messages</t>
  </si>
  <si>
    <t>summary sheet  cells J13 , V13</t>
  </si>
  <si>
    <t>summary J31 + translation A48</t>
  </si>
  <si>
    <t>30% subcontracting message (text) deleted. Not applicable anymore.</t>
  </si>
  <si>
    <t>summary sheet cell J31 ; impact in translation A48.  90% chnaged to 80%</t>
  </si>
  <si>
    <t>formula of subcontracting percentage chekc in cell summary H25 no longer usefull. (not deletd but moved in w25)</t>
  </si>
  <si>
    <t>summary H25, summary w25</t>
  </si>
  <si>
    <t>AFFILIATED BODIES structure to include</t>
  </si>
  <si>
    <t>summary A7 , Translation A24</t>
  </si>
  <si>
    <t xml:space="preserve">titel Key action 3…+ Starnd 1 &amp;2  </t>
  </si>
  <si>
    <t>added  "strand 1 &amp;2"</t>
  </si>
  <si>
    <t>summary sheet F5</t>
  </si>
  <si>
    <t>summary cell B4 =&gt; transaltion A76</t>
  </si>
  <si>
    <t>blocked to only 1 language (EN) as was previously for Social inclusion template</t>
  </si>
  <si>
    <t>summary D10</t>
  </si>
  <si>
    <t>added 1 extra row (12) on summary sheet to make room for "Duration is either 24 or 36 Months. Please adapt dates introduced" + see formula    (same as on the SI previous template)</t>
  </si>
  <si>
    <t>summary row 12</t>
  </si>
  <si>
    <t>merged cell D12:V12 on summary sheet</t>
  </si>
  <si>
    <t>cell D12:V12 on summary sheet</t>
  </si>
  <si>
    <t xml:space="preserve">formula introduced in summary D12   </t>
  </si>
  <si>
    <t>summary D12</t>
  </si>
  <si>
    <t>cell E25 was originally (with 30% check:      **** =+IF(E25&gt;(((E21+E23+E24+E26)/7)*3);Translation!A49;"")     ****</t>
  </si>
  <si>
    <t>subcontrating formaula in H25 is set in W25 in order to keep it. (it has been modified since teh ref cells didn't change when i inserted row 12)</t>
  </si>
  <si>
    <t>summary H25 , W25</t>
  </si>
  <si>
    <t>% funding is now 80% not 75%</t>
  </si>
  <si>
    <t>strands</t>
  </si>
  <si>
    <t>Warning: Maximum EU Grant: 80% of Total Costs or 500.000 €</t>
  </si>
  <si>
    <t>Lot</t>
  </si>
  <si>
    <t>REVENUE N9 (garnt up to 75%)</t>
  </si>
  <si>
    <t>revenue N9 ; translationA63</t>
  </si>
  <si>
    <t>Grant total 
(up to 80%)
(a)</t>
  </si>
  <si>
    <t>T&amp;S cell E3  text "2 trips per project year for one person (4 trips x 1 person)" changed to " 2 trips per project year for one person " since duration acn be of 24 &amp; 36 months.</t>
  </si>
  <si>
    <t>T&amp;S E3</t>
  </si>
  <si>
    <t>D12 consolidatedBudget sheet</t>
  </si>
  <si>
    <t>cell was still locked , problem when havibg set the protection on the sheet for users encoding.I de locked it.</t>
  </si>
  <si>
    <t>CALL FOR PROPOSAL - EACEA/10/2018 - Erasmus+ programme</t>
  </si>
  <si>
    <t>Social inclusion and common values: the contribution in the field of education, training and youth</t>
  </si>
  <si>
    <t>Key action 3: Social inclusion and common values: the contribution in the field of education, training and youth</t>
  </si>
  <si>
    <t>From: 31st of December 2018 ;  15th or 31 January 2019</t>
  </si>
  <si>
    <t>To: 
(30/12/2020 - 31/01/2022)</t>
  </si>
  <si>
    <t xml:space="preserve">conso budget sheet </t>
  </si>
  <si>
    <t>D14 ; formula was: '=ROUND((12*(YEAR(V14)-YEAR(I14))+(MONTH(V14)-MONTH(I14))+((DAY(V14)-(DAY(I14)))/30));0)</t>
  </si>
  <si>
    <t>new formula</t>
  </si>
  <si>
    <t>drop down list with 2 possible durations 24 v36 months</t>
  </si>
  <si>
    <t xml:space="preserve">changes in dates start and end date of project with duration of 24 or 36 months.   Previous call beneficiaries ahd to type in teh dates. NOW they will choose one of teh 3 dtart dates and selct the corresponding duration </t>
  </si>
  <si>
    <t>Please select LOT</t>
  </si>
  <si>
    <t>2 trips per project year for up to a maximum of 3 persons</t>
  </si>
  <si>
    <t>Universtiy of Ljubljana</t>
  </si>
  <si>
    <t>TRAMIG</t>
  </si>
  <si>
    <t>Training newly arrived migrants for community interpreting and intercultural mediation</t>
  </si>
  <si>
    <t>University of Ljubljana</t>
  </si>
  <si>
    <t>Aristotle University of Thessaloniki</t>
  </si>
  <si>
    <t>University of Trieste</t>
  </si>
  <si>
    <t>AZIENDA UNITA SANITARIA LOCALE DI REGGIO EMILIA</t>
  </si>
  <si>
    <t>Consoritum meeting I and workshop Ljubljana - organisational costs</t>
  </si>
  <si>
    <t>WP1 and WP2</t>
  </si>
  <si>
    <t>Consoritum meeting II - organisational costs</t>
  </si>
  <si>
    <t>Workshop Thessaloniki - organisational costs</t>
  </si>
  <si>
    <t>WP3</t>
  </si>
  <si>
    <t>Workshop Trieste - organisational costs</t>
  </si>
  <si>
    <t>Workshop Oslo - organisational costs</t>
  </si>
  <si>
    <t>Workshop Reggio Emilia - organisational costs</t>
  </si>
  <si>
    <t>Volunteer insurance</t>
  </si>
  <si>
    <t>volunteer insurance</t>
  </si>
  <si>
    <t>Disemination-Stakeholder forum</t>
  </si>
  <si>
    <t>WP4</t>
  </si>
  <si>
    <t>audit</t>
  </si>
  <si>
    <t>design of the project website</t>
  </si>
  <si>
    <t>design and layout of publication and brochure</t>
  </si>
  <si>
    <t>printing costs (publication and brochure)</t>
  </si>
  <si>
    <t>free online access for articles, gold model</t>
  </si>
  <si>
    <t>travel and accommodation expenses for 2 members of the advisory board</t>
  </si>
  <si>
    <t>Oslomet - Oslo metropolitan University</t>
  </si>
  <si>
    <t>WP2</t>
  </si>
  <si>
    <t>WP3-TASK1</t>
  </si>
  <si>
    <t>WP3-TASK2</t>
  </si>
  <si>
    <t>WP3-TASK3</t>
  </si>
  <si>
    <t>WP3-TASK4</t>
  </si>
  <si>
    <t>Nacionalni institut za javno zdravje</t>
  </si>
  <si>
    <t>1 trip for 2 persons</t>
  </si>
  <si>
    <t>1 trip for 3 persons</t>
  </si>
  <si>
    <t>1 trip for 1 person</t>
  </si>
  <si>
    <t>3 migrants, participation at 4 workshops (travel + subsistence)</t>
  </si>
  <si>
    <t>2 migrants, participation at 3 workshops (travel + subsistence)</t>
  </si>
  <si>
    <t>1 migrant, participation at 4 workshops (travel + subsistence)</t>
  </si>
  <si>
    <t>Video camera, tripod, memory cards</t>
  </si>
  <si>
    <t>Mirophones, wireless microphones, carrier bag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</si>
</sst>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Red]\-#,##0.00\ &quot;€&quot;"/>
    <numFmt numFmtId="165" formatCode="_ * #,##0.00_ ;_ * \-#,##0.00_ ;_ * &quot;-&quot;??_ ;_ @_ "/>
    <numFmt numFmtId="166" formatCode="#,##0\ &quot;€&quot;"/>
    <numFmt numFmtId="167" formatCode="#,##0.00_ ;[Red]\-#,##0.00\ "/>
  </numFmts>
  <fonts count="44" x14ac:knownFonts="1">
    <font>
      <sz val="10"/>
      <name val="Arial"/>
    </font>
    <font>
      <sz val="11"/>
      <color theme="1"/>
      <name val="Calibri"/>
      <family val="2"/>
      <scheme val="minor"/>
    </font>
    <font>
      <b/>
      <sz val="11"/>
      <name val="Arial Narrow"/>
      <family val="2"/>
    </font>
    <font>
      <b/>
      <sz val="10"/>
      <name val="Arial Narrow"/>
      <family val="2"/>
    </font>
    <font>
      <sz val="12"/>
      <name val="Arial Narrow"/>
      <family val="2"/>
    </font>
    <font>
      <sz val="10"/>
      <name val="Arial Narrow"/>
      <family val="2"/>
    </font>
    <font>
      <b/>
      <sz val="12"/>
      <name val="Arial Narrow"/>
      <family val="2"/>
    </font>
    <font>
      <u/>
      <sz val="10"/>
      <color indexed="12"/>
      <name val="Arial"/>
      <family val="2"/>
    </font>
    <font>
      <sz val="8"/>
      <name val="Arial"/>
      <family val="2"/>
    </font>
    <font>
      <u/>
      <sz val="10"/>
      <color indexed="12"/>
      <name val="Arial Narrow"/>
      <family val="2"/>
    </font>
    <font>
      <b/>
      <sz val="8"/>
      <name val="Arial Narrow"/>
      <family val="2"/>
    </font>
    <font>
      <sz val="10"/>
      <color indexed="9"/>
      <name val="Arial Narrow"/>
      <family val="2"/>
    </font>
    <font>
      <sz val="11"/>
      <name val="Arial Narrow"/>
      <family val="2"/>
    </font>
    <font>
      <sz val="10"/>
      <name val="Arial"/>
      <family val="2"/>
    </font>
    <font>
      <b/>
      <sz val="14"/>
      <name val="Arial Narrow"/>
      <family val="2"/>
    </font>
    <font>
      <sz val="14"/>
      <name val="Arial Narrow"/>
      <family val="2"/>
    </font>
    <font>
      <b/>
      <sz val="10"/>
      <name val="Arial"/>
      <family val="2"/>
    </font>
    <font>
      <b/>
      <sz val="12"/>
      <name val="Georgia"/>
      <family val="1"/>
    </font>
    <font>
      <b/>
      <i/>
      <sz val="12"/>
      <name val="Arial Narrow"/>
      <family val="2"/>
    </font>
    <font>
      <i/>
      <sz val="12"/>
      <name val="Arial Narrow"/>
      <family val="2"/>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sz val="11"/>
      <color rgb="FFFF0000"/>
      <name val="Arial Narrow"/>
      <family val="2"/>
    </font>
    <font>
      <b/>
      <sz val="14"/>
      <color theme="3"/>
      <name val="Arial Narrow"/>
      <family val="2"/>
    </font>
    <font>
      <b/>
      <sz val="10"/>
      <color rgb="FFFF0000"/>
      <name val="Arial Narrow"/>
      <family val="2"/>
    </font>
    <font>
      <sz val="11"/>
      <name val="Calibri"/>
      <family val="2"/>
    </font>
    <font>
      <sz val="11"/>
      <color rgb="FF1F497D"/>
      <name val="Calibri"/>
      <family val="2"/>
    </font>
    <font>
      <b/>
      <sz val="9.5"/>
      <color rgb="FF000000"/>
      <name val="Times New Roman"/>
      <family val="1"/>
    </font>
    <font>
      <sz val="12"/>
      <color rgb="FF000000"/>
      <name val="Times New Roman"/>
      <family val="1"/>
    </font>
    <font>
      <b/>
      <sz val="9.5"/>
      <color rgb="FF000000"/>
      <name val="Calibri"/>
      <family val="2"/>
    </font>
    <font>
      <b/>
      <sz val="12"/>
      <name val="Calibri"/>
      <family val="2"/>
    </font>
    <font>
      <b/>
      <sz val="12"/>
      <color rgb="FF000000"/>
      <name val="Calibri"/>
      <family val="2"/>
    </font>
    <font>
      <sz val="9"/>
      <color rgb="FFFF0000"/>
      <name val="Arial Narrow"/>
      <family val="2"/>
    </font>
    <font>
      <sz val="10"/>
      <color rgb="FFFF0000"/>
      <name val="Arial Narrow"/>
      <family val="2"/>
    </font>
    <font>
      <b/>
      <sz val="11"/>
      <color rgb="FFFF0000"/>
      <name val="Arial Narrow"/>
      <family val="2"/>
    </font>
    <font>
      <sz val="9"/>
      <color indexed="81"/>
      <name val="Tahoma"/>
      <family val="2"/>
    </font>
    <font>
      <b/>
      <sz val="9"/>
      <color indexed="81"/>
      <name val="Tahoma"/>
      <family val="2"/>
    </font>
    <font>
      <sz val="11"/>
      <color theme="0"/>
      <name val="Arial Narrow"/>
      <family val="2"/>
    </font>
    <font>
      <strike/>
      <sz val="10"/>
      <name val="Arial"/>
      <family val="2"/>
    </font>
    <font>
      <sz val="12"/>
      <color rgb="FFFF0000"/>
      <name val="Arial Narrow"/>
      <family val="2"/>
    </font>
    <font>
      <b/>
      <sz val="24"/>
      <name val="Arial Narrow"/>
      <family val="2"/>
    </font>
    <font>
      <sz val="10"/>
      <name val="Arial Narrow"/>
      <family val="2"/>
      <charset val="238"/>
    </font>
  </fonts>
  <fills count="23">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22"/>
        <bgColor indexed="8"/>
      </patternFill>
    </fill>
    <fill>
      <patternFill patternType="darkDown">
        <fgColor indexed="8"/>
      </patternFill>
    </fill>
    <fill>
      <patternFill patternType="gray06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8"/>
      </patternFill>
    </fill>
    <fill>
      <patternFill patternType="solid">
        <fgColor theme="0" tint="-0.14996795556505021"/>
        <bgColor indexed="8"/>
      </patternFill>
    </fill>
    <fill>
      <patternFill patternType="darkDown">
        <fgColor indexed="8"/>
        <bgColor theme="6" tint="0.79998168889431442"/>
      </patternFill>
    </fill>
    <fill>
      <patternFill patternType="solid">
        <fgColor theme="6" tint="0.79998168889431442"/>
        <bgColor indexed="8"/>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s>
  <borders count="127">
    <border>
      <left/>
      <right/>
      <top/>
      <bottom/>
      <diagonal/>
    </border>
    <border>
      <left/>
      <right/>
      <top style="thin">
        <color indexed="64"/>
      </top>
      <bottom style="thin">
        <color indexed="64"/>
      </bottom>
      <diagonal/>
    </border>
    <border>
      <left style="thick">
        <color indexed="64"/>
      </left>
      <right/>
      <top/>
      <bottom/>
      <diagonal/>
    </border>
    <border>
      <left/>
      <right style="thick">
        <color indexed="64"/>
      </right>
      <top/>
      <bottom/>
      <diagonal/>
    </border>
    <border>
      <left/>
      <right/>
      <top style="thick">
        <color indexed="64"/>
      </top>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ck">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ck">
        <color indexed="64"/>
      </left>
      <right style="medium">
        <color indexed="64"/>
      </right>
      <top/>
      <bottom/>
      <diagonal/>
    </border>
    <border>
      <left style="thin">
        <color indexed="64"/>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diagonal/>
    </border>
    <border>
      <left style="medium">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dotted">
        <color indexed="64"/>
      </right>
      <top/>
      <bottom style="dotted">
        <color indexed="64"/>
      </bottom>
      <diagonal/>
    </border>
    <border>
      <left/>
      <right style="medium">
        <color indexed="64"/>
      </right>
      <top/>
      <bottom style="dotted">
        <color indexed="64"/>
      </bottom>
      <diagonal/>
    </border>
    <border>
      <left/>
      <right style="dotted">
        <color indexed="64"/>
      </right>
      <top/>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medium">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right/>
      <top/>
      <bottom style="dotted">
        <color indexed="64"/>
      </bottom>
      <diagonal/>
    </border>
    <border>
      <left/>
      <right/>
      <top style="medium">
        <color indexed="64"/>
      </top>
      <bottom style="dotted">
        <color indexed="64"/>
      </bottom>
      <diagonal/>
    </border>
    <border>
      <left style="hair">
        <color auto="1"/>
      </left>
      <right/>
      <top style="hair">
        <color auto="1"/>
      </top>
      <bottom style="medium">
        <color indexed="64"/>
      </bottom>
      <diagonal/>
    </border>
  </borders>
  <cellStyleXfs count="9">
    <xf numFmtId="0" fontId="0" fillId="0" borderId="0"/>
    <xf numFmtId="165" fontId="20"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609">
    <xf numFmtId="0" fontId="0" fillId="0" borderId="0" xfId="0"/>
    <xf numFmtId="0" fontId="5" fillId="0" borderId="0" xfId="0" applyFont="1" applyFill="1" applyProtection="1"/>
    <xf numFmtId="0" fontId="5"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center"/>
    </xf>
    <xf numFmtId="0" fontId="5"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
    </xf>
    <xf numFmtId="4" fontId="5" fillId="0" borderId="0" xfId="0" applyNumberFormat="1" applyFont="1" applyFill="1" applyProtection="1"/>
    <xf numFmtId="4" fontId="5" fillId="0" borderId="0" xfId="0" applyNumberFormat="1" applyFont="1" applyProtection="1"/>
    <xf numFmtId="0" fontId="15" fillId="0" borderId="0" xfId="0" applyFont="1" applyFill="1" applyProtection="1"/>
    <xf numFmtId="0" fontId="15" fillId="0" borderId="0" xfId="0" applyFont="1" applyProtection="1"/>
    <xf numFmtId="0" fontId="15" fillId="0" borderId="0" xfId="0" applyFont="1" applyAlignment="1" applyProtection="1">
      <alignment vertical="center"/>
    </xf>
    <xf numFmtId="0" fontId="15" fillId="0" borderId="0" xfId="0" applyFont="1" applyBorder="1" applyAlignment="1" applyProtection="1">
      <alignment vertical="center"/>
    </xf>
    <xf numFmtId="0" fontId="5" fillId="0" borderId="0" xfId="0" applyFont="1" applyAlignment="1" applyProtection="1">
      <alignment vertical="center"/>
    </xf>
    <xf numFmtId="0" fontId="2" fillId="0" borderId="0" xfId="0" applyFont="1" applyFill="1" applyBorder="1" applyAlignment="1" applyProtection="1">
      <alignment horizontal="center" vertical="center"/>
    </xf>
    <xf numFmtId="0" fontId="4" fillId="0" borderId="0" xfId="0" applyFont="1" applyProtection="1">
      <protection locked="0"/>
    </xf>
    <xf numFmtId="0" fontId="6" fillId="0" borderId="0" xfId="0" applyFont="1" applyFill="1" applyAlignment="1" applyProtection="1">
      <alignment horizontal="left" vertical="top"/>
      <protection locked="0"/>
    </xf>
    <xf numFmtId="0" fontId="4" fillId="0" borderId="0" xfId="0" applyFont="1" applyAlignment="1" applyProtection="1">
      <alignment horizontal="center" vertical="center"/>
      <protection locked="0"/>
    </xf>
    <xf numFmtId="0" fontId="12" fillId="7" borderId="0" xfId="0" applyFont="1" applyFill="1" applyBorder="1" applyAlignment="1" applyProtection="1">
      <protection hidden="1"/>
    </xf>
    <xf numFmtId="0" fontId="12" fillId="7" borderId="0" xfId="0" applyFont="1" applyFill="1" applyBorder="1" applyProtection="1">
      <protection hidden="1"/>
    </xf>
    <xf numFmtId="0" fontId="2" fillId="7" borderId="0" xfId="0" applyFont="1" applyFill="1" applyBorder="1" applyProtection="1">
      <protection hidden="1"/>
    </xf>
    <xf numFmtId="0" fontId="12" fillId="7" borderId="0" xfId="0" applyFont="1" applyFill="1" applyBorder="1" applyAlignment="1" applyProtection="1">
      <alignment horizontal="center"/>
      <protection hidden="1"/>
    </xf>
    <xf numFmtId="0" fontId="12" fillId="0" borderId="0" xfId="0" applyFont="1" applyProtection="1">
      <protection hidden="1"/>
    </xf>
    <xf numFmtId="0" fontId="12" fillId="0" borderId="0" xfId="0" applyFont="1" applyBorder="1" applyAlignment="1" applyProtection="1">
      <alignment horizontal="center"/>
      <protection hidden="1"/>
    </xf>
    <xf numFmtId="165" fontId="4" fillId="7" borderId="0" xfId="1" applyFont="1" applyFill="1" applyBorder="1" applyAlignment="1" applyProtection="1">
      <alignment vertical="center" wrapText="1"/>
      <protection hidden="1"/>
    </xf>
    <xf numFmtId="0" fontId="3" fillId="7" borderId="0" xfId="0" applyFont="1" applyFill="1" applyBorder="1" applyAlignment="1" applyProtection="1">
      <alignment horizontal="right"/>
      <protection hidden="1"/>
    </xf>
    <xf numFmtId="0" fontId="17" fillId="7" borderId="0" xfId="3" applyFont="1" applyFill="1" applyBorder="1" applyAlignment="1" applyProtection="1">
      <alignment horizontal="left" vertical="center" wrapText="1"/>
      <protection hidden="1"/>
    </xf>
    <xf numFmtId="0" fontId="17" fillId="7" borderId="0" xfId="3" applyFont="1" applyFill="1" applyBorder="1" applyAlignment="1" applyProtection="1">
      <alignment horizontal="left" vertical="center"/>
      <protection hidden="1"/>
    </xf>
    <xf numFmtId="0" fontId="5" fillId="7" borderId="0" xfId="0" applyFont="1" applyFill="1" applyBorder="1" applyProtection="1">
      <protection hidden="1"/>
    </xf>
    <xf numFmtId="165" fontId="6" fillId="7" borderId="0" xfId="1" applyFont="1" applyFill="1" applyBorder="1" applyAlignment="1" applyProtection="1">
      <alignment horizontal="center" vertical="center" wrapText="1"/>
      <protection hidden="1"/>
    </xf>
    <xf numFmtId="9" fontId="6" fillId="7" borderId="0" xfId="6" applyFont="1" applyFill="1" applyBorder="1" applyAlignment="1" applyProtection="1">
      <alignment horizontal="left" vertical="center" wrapText="1"/>
      <protection hidden="1"/>
    </xf>
    <xf numFmtId="0" fontId="17" fillId="7" borderId="0" xfId="3" applyFont="1" applyFill="1" applyBorder="1" applyAlignment="1" applyProtection="1">
      <alignment vertical="center"/>
      <protection hidden="1"/>
    </xf>
    <xf numFmtId="164" fontId="17" fillId="7" borderId="0" xfId="3" applyNumberFormat="1" applyFont="1" applyFill="1" applyBorder="1" applyAlignment="1" applyProtection="1">
      <alignment horizontal="right" vertical="center"/>
      <protection hidden="1"/>
    </xf>
    <xf numFmtId="10" fontId="17" fillId="7" borderId="0" xfId="5" applyNumberFormat="1" applyFont="1" applyFill="1" applyBorder="1" applyAlignment="1" applyProtection="1">
      <alignment horizontal="center" vertical="center"/>
      <protection hidden="1"/>
    </xf>
    <xf numFmtId="165" fontId="6" fillId="7" borderId="0" xfId="1" applyFont="1" applyFill="1" applyBorder="1" applyAlignment="1" applyProtection="1">
      <alignment vertical="center" wrapText="1"/>
      <protection hidden="1"/>
    </xf>
    <xf numFmtId="0" fontId="4" fillId="2" borderId="1" xfId="0" applyNumberFormat="1" applyFont="1" applyFill="1" applyBorder="1" applyAlignment="1" applyProtection="1">
      <alignment vertical="center" wrapText="1"/>
      <protection hidden="1"/>
    </xf>
    <xf numFmtId="0" fontId="5" fillId="0" borderId="0" xfId="0" applyFont="1" applyAlignment="1" applyProtection="1">
      <alignment vertical="center" wrapText="1"/>
    </xf>
    <xf numFmtId="0" fontId="2" fillId="0" borderId="0" xfId="0" applyFont="1" applyFill="1" applyBorder="1" applyAlignment="1" applyProtection="1">
      <alignment horizontal="center" vertical="top"/>
    </xf>
    <xf numFmtId="0" fontId="12" fillId="0" borderId="0" xfId="0" applyFont="1" applyFill="1" applyAlignment="1" applyProtection="1">
      <alignment horizontal="center"/>
    </xf>
    <xf numFmtId="0" fontId="5" fillId="0" borderId="2" xfId="0" applyFont="1" applyBorder="1" applyProtection="1"/>
    <xf numFmtId="0" fontId="5" fillId="0" borderId="0" xfId="0" applyFont="1" applyBorder="1" applyProtection="1"/>
    <xf numFmtId="0" fontId="5" fillId="0" borderId="3" xfId="0" applyFont="1" applyBorder="1" applyProtection="1"/>
    <xf numFmtId="0" fontId="3" fillId="0" borderId="4" xfId="0" applyFont="1" applyFill="1" applyBorder="1" applyProtection="1"/>
    <xf numFmtId="0" fontId="3" fillId="0" borderId="0" xfId="0" applyFont="1" applyBorder="1" applyAlignment="1" applyProtection="1">
      <alignment horizontal="center"/>
    </xf>
    <xf numFmtId="0" fontId="5" fillId="0" borderId="0" xfId="0" applyFont="1" applyBorder="1" applyAlignment="1" applyProtection="1">
      <alignment horizontal="center" vertical="center"/>
    </xf>
    <xf numFmtId="0" fontId="5" fillId="0" borderId="5" xfId="0" applyFont="1" applyBorder="1" applyProtection="1"/>
    <xf numFmtId="3" fontId="3" fillId="0" borderId="0" xfId="0" applyNumberFormat="1" applyFont="1" applyFill="1" applyBorder="1" applyProtection="1">
      <protection hidden="1"/>
    </xf>
    <xf numFmtId="0" fontId="6" fillId="0" borderId="6" xfId="0" applyFont="1" applyBorder="1" applyAlignment="1" applyProtection="1">
      <alignment horizontal="center" vertical="center"/>
      <protection locked="0"/>
    </xf>
    <xf numFmtId="0" fontId="3" fillId="8" borderId="0" xfId="0" applyFont="1" applyFill="1" applyBorder="1" applyAlignment="1" applyProtection="1">
      <alignment horizontal="center" vertical="center" wrapText="1"/>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6" fillId="0" borderId="13" xfId="0" applyFont="1" applyBorder="1" applyAlignment="1" applyProtection="1">
      <alignment horizontal="center" vertical="center"/>
      <protection locked="0"/>
    </xf>
    <xf numFmtId="0" fontId="12" fillId="0" borderId="14" xfId="0" applyFont="1" applyBorder="1" applyProtection="1">
      <protection hidden="1"/>
    </xf>
    <xf numFmtId="0" fontId="12" fillId="0" borderId="0" xfId="0" applyFont="1" applyBorder="1" applyProtection="1">
      <protection hidden="1"/>
    </xf>
    <xf numFmtId="0" fontId="12" fillId="0" borderId="15" xfId="0" applyFont="1" applyBorder="1" applyProtection="1">
      <protection hidden="1"/>
    </xf>
    <xf numFmtId="0" fontId="5" fillId="0" borderId="0" xfId="0" applyFont="1" applyFill="1" applyBorder="1" applyProtection="1">
      <protection hidden="1"/>
    </xf>
    <xf numFmtId="0" fontId="12" fillId="0" borderId="0" xfId="0" applyFont="1" applyFill="1" applyProtection="1">
      <protection hidden="1"/>
    </xf>
    <xf numFmtId="0" fontId="12" fillId="0" borderId="0" xfId="0" applyFont="1" applyFill="1" applyBorder="1" applyProtection="1">
      <protection hidden="1"/>
    </xf>
    <xf numFmtId="0" fontId="5" fillId="0" borderId="14" xfId="0" applyFont="1" applyFill="1" applyBorder="1" applyProtection="1">
      <protection hidden="1"/>
    </xf>
    <xf numFmtId="0" fontId="5" fillId="9" borderId="9" xfId="0" applyFont="1" applyFill="1" applyBorder="1" applyProtection="1">
      <protection hidden="1"/>
    </xf>
    <xf numFmtId="0" fontId="5" fillId="0" borderId="16" xfId="0" applyFont="1" applyFill="1" applyBorder="1" applyProtection="1">
      <protection hidden="1"/>
    </xf>
    <xf numFmtId="0" fontId="5" fillId="9" borderId="7" xfId="0" applyFont="1" applyFill="1" applyBorder="1" applyProtection="1">
      <protection hidden="1"/>
    </xf>
    <xf numFmtId="165" fontId="4" fillId="2" borderId="8" xfId="1" applyFont="1" applyFill="1" applyBorder="1" applyAlignment="1" applyProtection="1">
      <alignment vertical="center" wrapText="1"/>
      <protection hidden="1"/>
    </xf>
    <xf numFmtId="165" fontId="4" fillId="2" borderId="10" xfId="1" applyFont="1" applyFill="1" applyBorder="1" applyAlignment="1" applyProtection="1">
      <alignment vertical="center" wrapText="1"/>
      <protection hidden="1"/>
    </xf>
    <xf numFmtId="0" fontId="12" fillId="0" borderId="0" xfId="0" applyFont="1" applyBorder="1" applyAlignment="1" applyProtection="1">
      <protection hidden="1"/>
    </xf>
    <xf numFmtId="165" fontId="4" fillId="2" borderId="17" xfId="1" applyFont="1" applyFill="1" applyBorder="1" applyAlignment="1" applyProtection="1">
      <alignment vertical="center" wrapText="1"/>
      <protection hidden="1"/>
    </xf>
    <xf numFmtId="0" fontId="12" fillId="0" borderId="18" xfId="0" applyFont="1" applyBorder="1" applyProtection="1">
      <protection hidden="1"/>
    </xf>
    <xf numFmtId="165" fontId="4" fillId="2" borderId="17" xfId="1" applyFont="1" applyFill="1" applyBorder="1" applyAlignment="1" applyProtection="1">
      <alignment horizontal="center" vertical="center" wrapText="1"/>
      <protection hidden="1"/>
    </xf>
    <xf numFmtId="0" fontId="3" fillId="8" borderId="19" xfId="0" applyFont="1" applyFill="1" applyBorder="1" applyAlignment="1" applyProtection="1">
      <alignment vertical="center" wrapText="1"/>
    </xf>
    <xf numFmtId="0" fontId="17" fillId="10" borderId="0" xfId="3" applyFont="1" applyFill="1" applyBorder="1" applyAlignment="1" applyProtection="1">
      <alignment horizontal="left" vertical="center" wrapText="1"/>
      <protection hidden="1"/>
    </xf>
    <xf numFmtId="0" fontId="17" fillId="10" borderId="0" xfId="3" applyFont="1" applyFill="1" applyBorder="1" applyAlignment="1" applyProtection="1">
      <alignment vertical="center"/>
      <protection hidden="1"/>
    </xf>
    <xf numFmtId="0" fontId="17" fillId="10" borderId="0" xfId="3" applyFont="1" applyFill="1" applyBorder="1" applyAlignment="1" applyProtection="1">
      <alignment horizontal="center" vertical="center" wrapText="1"/>
      <protection hidden="1"/>
    </xf>
    <xf numFmtId="0" fontId="17" fillId="10" borderId="0" xfId="3" applyFont="1" applyFill="1" applyBorder="1" applyAlignment="1" applyProtection="1">
      <alignment horizontal="center" vertical="center"/>
      <protection hidden="1"/>
    </xf>
    <xf numFmtId="0" fontId="14" fillId="3" borderId="0" xfId="0" applyFont="1" applyFill="1" applyBorder="1" applyAlignment="1" applyProtection="1">
      <alignment horizontal="center" vertical="center"/>
      <protection hidden="1"/>
    </xf>
    <xf numFmtId="0" fontId="3" fillId="0" borderId="4" xfId="0" applyFont="1" applyFill="1" applyBorder="1" applyProtection="1">
      <protection hidden="1"/>
    </xf>
    <xf numFmtId="0" fontId="3" fillId="9" borderId="6" xfId="0" applyFont="1" applyFill="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5" fillId="9" borderId="11" xfId="0" applyFont="1" applyFill="1" applyBorder="1" applyAlignment="1" applyProtection="1">
      <alignment horizontal="center" vertical="center" wrapText="1"/>
      <protection hidden="1"/>
    </xf>
    <xf numFmtId="0" fontId="5" fillId="9" borderId="20" xfId="0" applyFont="1" applyFill="1" applyBorder="1" applyAlignment="1" applyProtection="1">
      <alignment horizontal="center" vertical="center" wrapText="1"/>
      <protection hidden="1"/>
    </xf>
    <xf numFmtId="0" fontId="3" fillId="9" borderId="12" xfId="0" applyFont="1" applyFill="1" applyBorder="1" applyAlignment="1" applyProtection="1">
      <alignment horizontal="center" vertical="center" wrapText="1"/>
      <protection hidden="1"/>
    </xf>
    <xf numFmtId="0" fontId="3" fillId="9" borderId="21"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5" fillId="9" borderId="12"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3" fillId="9" borderId="24" xfId="0" applyFont="1" applyFill="1" applyBorder="1" applyAlignment="1" applyProtection="1">
      <alignment horizontal="left"/>
      <protection hidden="1"/>
    </xf>
    <xf numFmtId="0" fontId="5" fillId="9" borderId="24" xfId="0" applyFont="1" applyFill="1" applyBorder="1" applyAlignment="1" applyProtection="1">
      <alignment vertical="top" wrapText="1"/>
      <protection hidden="1"/>
    </xf>
    <xf numFmtId="4" fontId="3" fillId="2" borderId="25" xfId="0" applyNumberFormat="1" applyFont="1" applyFill="1" applyBorder="1" applyAlignment="1" applyProtection="1">
      <alignment horizontal="right" vertical="center" wrapText="1"/>
      <protection hidden="1"/>
    </xf>
    <xf numFmtId="167" fontId="5" fillId="11" borderId="26" xfId="0" applyNumberFormat="1" applyFont="1" applyFill="1" applyBorder="1" applyAlignment="1" applyProtection="1">
      <alignment vertical="center"/>
      <protection hidden="1"/>
    </xf>
    <xf numFmtId="4" fontId="3" fillId="2" borderId="27" xfId="0" applyNumberFormat="1" applyFont="1" applyFill="1" applyBorder="1" applyAlignment="1" applyProtection="1">
      <alignment horizontal="right" vertical="center" wrapText="1"/>
      <protection hidden="1"/>
    </xf>
    <xf numFmtId="4" fontId="6" fillId="2" borderId="25" xfId="0" applyNumberFormat="1" applyFont="1" applyFill="1" applyBorder="1" applyAlignment="1" applyProtection="1">
      <alignment horizontal="right" vertical="center" wrapText="1"/>
      <protection hidden="1"/>
    </xf>
    <xf numFmtId="10" fontId="5" fillId="4" borderId="8" xfId="0" applyNumberFormat="1" applyFont="1" applyFill="1" applyBorder="1" applyAlignment="1" applyProtection="1">
      <alignment vertical="center"/>
      <protection hidden="1"/>
    </xf>
    <xf numFmtId="167" fontId="6" fillId="13" borderId="29" xfId="0" applyNumberFormat="1" applyFont="1" applyFill="1" applyBorder="1" applyAlignment="1" applyProtection="1">
      <alignment vertical="center"/>
      <protection hidden="1"/>
    </xf>
    <xf numFmtId="0" fontId="5" fillId="0" borderId="0" xfId="0" applyFont="1" applyBorder="1" applyProtection="1">
      <protection hidden="1"/>
    </xf>
    <xf numFmtId="4" fontId="3" fillId="2" borderId="17" xfId="0" applyNumberFormat="1" applyFont="1" applyFill="1" applyBorder="1" applyAlignment="1" applyProtection="1">
      <alignment horizontal="right" vertical="center" wrapText="1"/>
      <protection hidden="1"/>
    </xf>
    <xf numFmtId="167" fontId="5" fillId="11" borderId="24" xfId="0" applyNumberFormat="1" applyFont="1" applyFill="1" applyBorder="1" applyAlignment="1" applyProtection="1">
      <alignment vertical="center"/>
      <protection hidden="1"/>
    </xf>
    <xf numFmtId="4" fontId="3" fillId="2" borderId="30" xfId="0" applyNumberFormat="1" applyFont="1" applyFill="1" applyBorder="1" applyAlignment="1" applyProtection="1">
      <alignment horizontal="right" vertical="center" wrapText="1"/>
      <protection hidden="1"/>
    </xf>
    <xf numFmtId="4" fontId="5" fillId="12" borderId="31" xfId="0" applyNumberFormat="1" applyFont="1" applyFill="1" applyBorder="1" applyAlignment="1" applyProtection="1">
      <alignment horizontal="right" vertical="center"/>
      <protection hidden="1"/>
    </xf>
    <xf numFmtId="4" fontId="6" fillId="2" borderId="17" xfId="0" applyNumberFormat="1" applyFont="1" applyFill="1" applyBorder="1" applyAlignment="1" applyProtection="1">
      <alignment horizontal="right" vertical="center" wrapText="1"/>
      <protection hidden="1"/>
    </xf>
    <xf numFmtId="10" fontId="5" fillId="4" borderId="10" xfId="0" applyNumberFormat="1" applyFont="1" applyFill="1" applyBorder="1" applyAlignment="1" applyProtection="1">
      <alignment vertical="center"/>
      <protection hidden="1"/>
    </xf>
    <xf numFmtId="167" fontId="6" fillId="13" borderId="32" xfId="0" applyNumberFormat="1" applyFont="1" applyFill="1" applyBorder="1" applyAlignment="1" applyProtection="1">
      <alignment vertical="center"/>
      <protection hidden="1"/>
    </xf>
    <xf numFmtId="167" fontId="5" fillId="11" borderId="33" xfId="0" applyNumberFormat="1" applyFont="1" applyFill="1" applyBorder="1" applyAlignment="1" applyProtection="1">
      <alignment vertical="center"/>
      <protection hidden="1"/>
    </xf>
    <xf numFmtId="4" fontId="6" fillId="2" borderId="35" xfId="0" applyNumberFormat="1" applyFont="1" applyFill="1" applyBorder="1" applyAlignment="1" applyProtection="1">
      <alignment horizontal="right" vertical="center" wrapText="1"/>
      <protection hidden="1"/>
    </xf>
    <xf numFmtId="4" fontId="6" fillId="11" borderId="21" xfId="0" applyNumberFormat="1" applyFont="1" applyFill="1" applyBorder="1" applyAlignment="1" applyProtection="1">
      <alignment vertical="center" wrapText="1"/>
      <protection hidden="1"/>
    </xf>
    <xf numFmtId="0" fontId="15" fillId="0" borderId="0" xfId="0" applyFont="1" applyAlignment="1" applyProtection="1">
      <alignment vertical="center"/>
      <protection hidden="1"/>
    </xf>
    <xf numFmtId="167" fontId="5" fillId="8" borderId="30" xfId="0" applyNumberFormat="1" applyFont="1" applyFill="1" applyBorder="1" applyAlignment="1" applyProtection="1">
      <alignment vertical="center"/>
      <protection locked="0" hidden="1"/>
    </xf>
    <xf numFmtId="0" fontId="5" fillId="8" borderId="8" xfId="0" applyFont="1" applyFill="1" applyBorder="1" applyAlignment="1" applyProtection="1">
      <alignment vertical="center" wrapText="1"/>
      <protection locked="0" hidden="1"/>
    </xf>
    <xf numFmtId="0" fontId="5" fillId="8" borderId="10" xfId="0" applyFont="1" applyFill="1" applyBorder="1" applyAlignment="1" applyProtection="1">
      <alignment vertical="center" wrapText="1"/>
      <protection locked="0" hidden="1"/>
    </xf>
    <xf numFmtId="9" fontId="11" fillId="14" borderId="21" xfId="0" applyNumberFormat="1" applyFont="1" applyFill="1" applyBorder="1" applyAlignment="1" applyProtection="1">
      <alignment vertical="center"/>
      <protection hidden="1"/>
    </xf>
    <xf numFmtId="0" fontId="3" fillId="8" borderId="37" xfId="0" applyFont="1" applyFill="1" applyBorder="1" applyAlignment="1" applyProtection="1">
      <alignment vertical="center" wrapText="1"/>
      <protection hidden="1"/>
    </xf>
    <xf numFmtId="0" fontId="3" fillId="8" borderId="0" xfId="0" applyFont="1" applyFill="1" applyBorder="1" applyAlignment="1" applyProtection="1">
      <alignment horizontal="center" vertical="center" wrapText="1"/>
      <protection hidden="1"/>
    </xf>
    <xf numFmtId="0" fontId="5" fillId="9" borderId="33" xfId="0" applyFont="1" applyFill="1" applyBorder="1" applyAlignment="1" applyProtection="1">
      <alignment horizontal="center" vertical="center" wrapText="1"/>
      <protection hidden="1"/>
    </xf>
    <xf numFmtId="0" fontId="3" fillId="9" borderId="38" xfId="0" applyFont="1" applyFill="1" applyBorder="1" applyAlignment="1" applyProtection="1">
      <alignment horizontal="center" vertical="center" wrapText="1"/>
      <protection hidden="1"/>
    </xf>
    <xf numFmtId="4" fontId="14" fillId="3" borderId="0" xfId="0" applyNumberFormat="1" applyFont="1" applyFill="1" applyBorder="1" applyAlignment="1" applyProtection="1">
      <alignment vertical="center" wrapText="1"/>
      <protection hidden="1"/>
    </xf>
    <xf numFmtId="167" fontId="14" fillId="3" borderId="0" xfId="0" applyNumberFormat="1" applyFont="1" applyFill="1" applyBorder="1" applyAlignment="1" applyProtection="1">
      <alignment vertical="center" wrapText="1"/>
      <protection hidden="1"/>
    </xf>
    <xf numFmtId="4" fontId="14" fillId="3" borderId="0" xfId="0" applyNumberFormat="1" applyFont="1" applyFill="1" applyBorder="1" applyAlignment="1" applyProtection="1">
      <alignment horizontal="right" vertical="center" wrapText="1"/>
      <protection hidden="1"/>
    </xf>
    <xf numFmtId="9" fontId="11" fillId="3" borderId="0" xfId="0" applyNumberFormat="1" applyFont="1" applyFill="1" applyBorder="1" applyAlignment="1" applyProtection="1">
      <alignment vertical="center"/>
      <protection hidden="1"/>
    </xf>
    <xf numFmtId="4" fontId="5" fillId="15" borderId="31" xfId="0" applyNumberFormat="1" applyFont="1" applyFill="1" applyBorder="1" applyAlignment="1" applyProtection="1">
      <alignment horizontal="right" vertical="center"/>
      <protection locked="0" hidden="1"/>
    </xf>
    <xf numFmtId="0" fontId="5" fillId="0" borderId="0" xfId="0" applyFont="1" applyAlignment="1" applyProtection="1">
      <alignment vertical="center" wrapText="1"/>
      <protection hidden="1"/>
    </xf>
    <xf numFmtId="0" fontId="5" fillId="0" borderId="0" xfId="0" applyFont="1" applyProtection="1">
      <protection hidden="1"/>
    </xf>
    <xf numFmtId="167" fontId="3" fillId="2" borderId="39" xfId="0" applyNumberFormat="1" applyFont="1" applyFill="1" applyBorder="1" applyProtection="1">
      <protection hidden="1"/>
    </xf>
    <xf numFmtId="0" fontId="5" fillId="8" borderId="40" xfId="0" applyFont="1" applyFill="1" applyBorder="1" applyProtection="1">
      <protection locked="0" hidden="1"/>
    </xf>
    <xf numFmtId="0" fontId="5" fillId="8" borderId="41" xfId="0" applyFont="1" applyFill="1" applyBorder="1" applyProtection="1">
      <protection locked="0" hidden="1"/>
    </xf>
    <xf numFmtId="0" fontId="3"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3" fontId="5" fillId="0" borderId="0" xfId="0" applyNumberFormat="1" applyFont="1" applyBorder="1" applyProtection="1">
      <protection hidden="1"/>
    </xf>
    <xf numFmtId="167" fontId="6" fillId="2" borderId="21" xfId="0" applyNumberFormat="1" applyFont="1" applyFill="1" applyBorder="1" applyProtection="1">
      <protection hidden="1"/>
    </xf>
    <xf numFmtId="3" fontId="5" fillId="0" borderId="0" xfId="0" applyNumberFormat="1" applyFont="1" applyFill="1" applyBorder="1" applyProtection="1">
      <protection hidden="1"/>
    </xf>
    <xf numFmtId="0" fontId="3" fillId="0" borderId="0" xfId="0" applyFont="1" applyFill="1" applyProtection="1">
      <protection hidden="1"/>
    </xf>
    <xf numFmtId="0" fontId="5" fillId="8" borderId="42" xfId="0" applyFont="1" applyFill="1" applyBorder="1" applyProtection="1">
      <protection locked="0" hidden="1"/>
    </xf>
    <xf numFmtId="0" fontId="5" fillId="8" borderId="9" xfId="0" applyFont="1" applyFill="1" applyBorder="1" applyProtection="1">
      <protection locked="0" hidden="1"/>
    </xf>
    <xf numFmtId="0" fontId="5" fillId="8" borderId="24" xfId="0" applyFont="1" applyFill="1" applyBorder="1" applyProtection="1">
      <protection locked="0" hidden="1"/>
    </xf>
    <xf numFmtId="167" fontId="5" fillId="8" borderId="10" xfId="0" applyNumberFormat="1" applyFont="1" applyFill="1" applyBorder="1" applyProtection="1">
      <protection locked="0" hidden="1"/>
    </xf>
    <xf numFmtId="0" fontId="5" fillId="8" borderId="11" xfId="0" applyFont="1" applyFill="1" applyBorder="1" applyProtection="1">
      <protection locked="0" hidden="1"/>
    </xf>
    <xf numFmtId="0" fontId="5" fillId="8" borderId="20" xfId="0" applyFont="1" applyFill="1" applyBorder="1" applyProtection="1">
      <protection locked="0" hidden="1"/>
    </xf>
    <xf numFmtId="167" fontId="5" fillId="8" borderId="12" xfId="0" applyNumberFormat="1" applyFont="1" applyFill="1" applyBorder="1" applyProtection="1">
      <protection locked="0" hidden="1"/>
    </xf>
    <xf numFmtId="0" fontId="3" fillId="9" borderId="43" xfId="0" applyFont="1" applyFill="1" applyBorder="1" applyAlignment="1" applyProtection="1">
      <alignment horizontal="center" vertical="center" wrapText="1"/>
      <protection hidden="1"/>
    </xf>
    <xf numFmtId="0" fontId="3" fillId="9" borderId="44" xfId="0" applyFont="1" applyFill="1" applyBorder="1" applyAlignment="1" applyProtection="1">
      <alignment horizontal="center" vertical="center"/>
      <protection hidden="1"/>
    </xf>
    <xf numFmtId="0" fontId="5" fillId="0" borderId="0" xfId="0" applyFont="1" applyAlignment="1" applyProtection="1">
      <alignment horizontal="center"/>
      <protection hidden="1"/>
    </xf>
    <xf numFmtId="0" fontId="3" fillId="9" borderId="33" xfId="0" applyFont="1" applyFill="1" applyBorder="1" applyAlignment="1" applyProtection="1">
      <alignment horizontal="center" vertical="center"/>
      <protection hidden="1"/>
    </xf>
    <xf numFmtId="166" fontId="3" fillId="9" borderId="45" xfId="0" applyNumberFormat="1" applyFont="1" applyFill="1" applyBorder="1" applyAlignment="1" applyProtection="1">
      <alignment horizontal="center" vertical="center"/>
      <protection hidden="1"/>
    </xf>
    <xf numFmtId="0" fontId="3" fillId="0" borderId="0" xfId="0" applyFont="1" applyAlignment="1" applyProtection="1">
      <alignment horizontal="center"/>
      <protection hidden="1"/>
    </xf>
    <xf numFmtId="4" fontId="6" fillId="2" borderId="22" xfId="0" applyNumberFormat="1" applyFont="1" applyFill="1" applyBorder="1" applyAlignment="1" applyProtection="1">
      <alignment vertical="center"/>
      <protection hidden="1"/>
    </xf>
    <xf numFmtId="0" fontId="5" fillId="0" borderId="0" xfId="0" applyFont="1" applyAlignment="1" applyProtection="1">
      <alignment vertical="center"/>
      <protection hidden="1"/>
    </xf>
    <xf numFmtId="0" fontId="0" fillId="0" borderId="0" xfId="0" applyProtection="1">
      <protection hidden="1"/>
    </xf>
    <xf numFmtId="0" fontId="5" fillId="8" borderId="7" xfId="0" applyFont="1" applyFill="1" applyBorder="1" applyProtection="1">
      <protection locked="0" hidden="1"/>
    </xf>
    <xf numFmtId="0" fontId="5" fillId="8" borderId="46" xfId="0" applyFont="1" applyFill="1" applyBorder="1" applyProtection="1">
      <protection locked="0" hidden="1"/>
    </xf>
    <xf numFmtId="1" fontId="5" fillId="8" borderId="26" xfId="0" applyNumberFormat="1" applyFont="1" applyFill="1" applyBorder="1" applyProtection="1">
      <protection locked="0" hidden="1"/>
    </xf>
    <xf numFmtId="10" fontId="5" fillId="8" borderId="26" xfId="0" applyNumberFormat="1" applyFont="1" applyFill="1" applyBorder="1" applyProtection="1">
      <protection locked="0" hidden="1"/>
    </xf>
    <xf numFmtId="0" fontId="5" fillId="8" borderId="47" xfId="0" applyFont="1" applyFill="1" applyBorder="1" applyProtection="1">
      <protection locked="0" hidden="1"/>
    </xf>
    <xf numFmtId="1" fontId="5" fillId="8" borderId="24" xfId="0" applyNumberFormat="1" applyFont="1" applyFill="1" applyBorder="1" applyProtection="1">
      <protection locked="0" hidden="1"/>
    </xf>
    <xf numFmtId="10" fontId="5" fillId="8" borderId="24" xfId="0" applyNumberFormat="1" applyFont="1" applyFill="1" applyBorder="1" applyProtection="1">
      <protection locked="0" hidden="1"/>
    </xf>
    <xf numFmtId="10" fontId="5" fillId="8" borderId="48" xfId="0" applyNumberFormat="1" applyFont="1" applyFill="1" applyBorder="1" applyProtection="1">
      <protection locked="0" hidden="1"/>
    </xf>
    <xf numFmtId="0" fontId="5" fillId="9" borderId="49" xfId="0" applyFont="1" applyFill="1" applyBorder="1" applyAlignment="1" applyProtection="1">
      <alignment horizontal="center"/>
      <protection hidden="1"/>
    </xf>
    <xf numFmtId="0" fontId="5" fillId="9" borderId="50" xfId="0" applyFont="1" applyFill="1" applyBorder="1" applyAlignment="1" applyProtection="1">
      <alignment horizontal="center"/>
      <protection hidden="1"/>
    </xf>
    <xf numFmtId="0" fontId="5" fillId="9" borderId="51" xfId="0" applyFont="1" applyFill="1" applyBorder="1" applyAlignment="1" applyProtection="1">
      <alignment horizontal="center"/>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7" fontId="6" fillId="2" borderId="52" xfId="0" applyNumberFormat="1" applyFont="1" applyFill="1" applyBorder="1" applyAlignment="1" applyProtection="1">
      <alignment vertical="center"/>
      <protection hidden="1"/>
    </xf>
    <xf numFmtId="0" fontId="5" fillId="8" borderId="53" xfId="0" applyFont="1" applyFill="1" applyBorder="1" applyProtection="1">
      <protection locked="0" hidden="1"/>
    </xf>
    <xf numFmtId="3" fontId="5" fillId="8" borderId="48" xfId="0" applyNumberFormat="1" applyFont="1" applyFill="1" applyBorder="1" applyProtection="1">
      <protection locked="0" hidden="1"/>
    </xf>
    <xf numFmtId="0" fontId="1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3" fillId="0" borderId="0" xfId="0" applyFont="1" applyFill="1" applyBorder="1" applyAlignment="1" applyProtection="1">
      <alignment horizontal="center" vertical="top" wrapText="1"/>
      <protection hidden="1"/>
    </xf>
    <xf numFmtId="0" fontId="3" fillId="0" borderId="0" xfId="0" applyFont="1" applyFill="1" applyBorder="1" applyProtection="1">
      <protection hidden="1"/>
    </xf>
    <xf numFmtId="0" fontId="3" fillId="0" borderId="0" xfId="0" applyFont="1" applyFill="1" applyBorder="1" applyAlignment="1" applyProtection="1">
      <alignment horizontal="center"/>
      <protection hidden="1"/>
    </xf>
    <xf numFmtId="3" fontId="5" fillId="9" borderId="55" xfId="0" applyNumberFormat="1" applyFont="1" applyFill="1" applyBorder="1" applyAlignment="1" applyProtection="1">
      <alignment horizontal="right" vertical="center"/>
      <protection hidden="1"/>
    </xf>
    <xf numFmtId="167" fontId="3" fillId="9" borderId="55" xfId="0" applyNumberFormat="1" applyFont="1" applyFill="1" applyBorder="1" applyAlignment="1" applyProtection="1">
      <alignment horizontal="right" vertical="center" wrapText="1"/>
      <protection hidden="1"/>
    </xf>
    <xf numFmtId="3" fontId="3" fillId="5" borderId="55" xfId="0" applyNumberFormat="1" applyFont="1" applyFill="1" applyBorder="1" applyAlignment="1" applyProtection="1">
      <alignment horizontal="right" vertical="center"/>
      <protection hidden="1"/>
    </xf>
    <xf numFmtId="0" fontId="3" fillId="9" borderId="55" xfId="0" applyFont="1" applyFill="1" applyBorder="1" applyAlignment="1" applyProtection="1">
      <alignment vertical="center" wrapText="1"/>
      <protection hidden="1"/>
    </xf>
    <xf numFmtId="0" fontId="5" fillId="9" borderId="52" xfId="0" applyFont="1" applyFill="1" applyBorder="1" applyProtection="1">
      <protection hidden="1"/>
    </xf>
    <xf numFmtId="3" fontId="3" fillId="5" borderId="52" xfId="0" applyNumberFormat="1" applyFont="1" applyFill="1" applyBorder="1" applyAlignment="1" applyProtection="1">
      <alignment horizontal="right" vertical="center"/>
      <protection hidden="1"/>
    </xf>
    <xf numFmtId="4" fontId="5" fillId="2" borderId="48" xfId="0" applyNumberFormat="1" applyFont="1" applyFill="1" applyBorder="1" applyProtection="1">
      <protection hidden="1"/>
    </xf>
    <xf numFmtId="4" fontId="5" fillId="2" borderId="48" xfId="0" applyNumberFormat="1" applyFont="1" applyFill="1" applyBorder="1" applyAlignment="1" applyProtection="1">
      <alignment horizontal="right"/>
      <protection hidden="1"/>
    </xf>
    <xf numFmtId="4" fontId="5" fillId="2" borderId="56" xfId="0" applyNumberFormat="1" applyFont="1" applyFill="1" applyBorder="1" applyProtection="1">
      <protection hidden="1"/>
    </xf>
    <xf numFmtId="4" fontId="5" fillId="2" borderId="24" xfId="0" applyNumberFormat="1" applyFont="1" applyFill="1" applyBorder="1" applyProtection="1">
      <protection hidden="1"/>
    </xf>
    <xf numFmtId="4" fontId="5" fillId="2" borderId="24" xfId="0" applyNumberFormat="1" applyFont="1" applyFill="1" applyBorder="1" applyAlignment="1" applyProtection="1">
      <alignment horizontal="right"/>
      <protection hidden="1"/>
    </xf>
    <xf numFmtId="4" fontId="5" fillId="2" borderId="10" xfId="0" applyNumberFormat="1" applyFont="1" applyFill="1" applyBorder="1" applyProtection="1">
      <protection hidden="1"/>
    </xf>
    <xf numFmtId="0" fontId="3" fillId="9" borderId="20" xfId="0" applyFont="1" applyFill="1" applyBorder="1" applyAlignment="1" applyProtection="1">
      <alignment horizontal="left"/>
      <protection hidden="1"/>
    </xf>
    <xf numFmtId="0" fontId="5" fillId="9" borderId="20" xfId="0" applyFont="1" applyFill="1" applyBorder="1" applyAlignment="1" applyProtection="1">
      <alignment vertical="top" wrapText="1"/>
      <protection hidden="1"/>
    </xf>
    <xf numFmtId="4" fontId="5" fillId="2" borderId="20" xfId="0" applyNumberFormat="1" applyFont="1" applyFill="1" applyBorder="1" applyProtection="1">
      <protection hidden="1"/>
    </xf>
    <xf numFmtId="4" fontId="5" fillId="2" borderId="20" xfId="0" applyNumberFormat="1" applyFont="1" applyFill="1" applyBorder="1" applyAlignment="1" applyProtection="1">
      <alignment horizontal="right"/>
      <protection hidden="1"/>
    </xf>
    <xf numFmtId="4" fontId="5" fillId="2" borderId="12" xfId="0" applyNumberFormat="1" applyFont="1" applyFill="1" applyBorder="1" applyProtection="1">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9" fillId="0" borderId="0" xfId="2" applyFont="1" applyFill="1" applyBorder="1" applyAlignment="1" applyProtection="1">
      <alignment horizontal="left"/>
      <protection hidden="1"/>
    </xf>
    <xf numFmtId="0" fontId="3" fillId="8" borderId="9" xfId="0" applyFont="1" applyFill="1" applyBorder="1" applyAlignment="1" applyProtection="1">
      <alignment horizontal="left"/>
      <protection locked="0" hidden="1"/>
    </xf>
    <xf numFmtId="0" fontId="3" fillId="8" borderId="11" xfId="0" applyFont="1" applyFill="1" applyBorder="1" applyAlignment="1" applyProtection="1">
      <alignment horizontal="left"/>
      <protection locked="0" hidden="1"/>
    </xf>
    <xf numFmtId="4" fontId="5" fillId="8" borderId="48" xfId="0" applyNumberFormat="1" applyFont="1" applyFill="1" applyBorder="1" applyProtection="1">
      <protection locked="0" hidden="1"/>
    </xf>
    <xf numFmtId="4" fontId="5" fillId="8" borderId="24" xfId="0" applyNumberFormat="1" applyFont="1" applyFill="1" applyBorder="1" applyProtection="1">
      <protection locked="0" hidden="1"/>
    </xf>
    <xf numFmtId="4" fontId="5" fillId="8" borderId="20" xfId="0" applyNumberFormat="1" applyFont="1" applyFill="1" applyBorder="1" applyProtection="1">
      <protection locked="0" hidden="1"/>
    </xf>
    <xf numFmtId="14" fontId="2" fillId="16" borderId="47" xfId="0" applyNumberFormat="1" applyFont="1" applyFill="1" applyBorder="1" applyAlignment="1" applyProtection="1">
      <protection hidden="1"/>
    </xf>
    <xf numFmtId="0" fontId="4" fillId="0" borderId="0" xfId="0" applyFont="1" applyFill="1" applyBorder="1" applyProtection="1">
      <protection hidden="1"/>
    </xf>
    <xf numFmtId="0" fontId="0" fillId="0" borderId="0" xfId="0" applyBorder="1" applyProtection="1">
      <protection hidden="1"/>
    </xf>
    <xf numFmtId="0" fontId="3" fillId="9" borderId="57" xfId="0" applyFont="1" applyFill="1" applyBorder="1" applyAlignment="1" applyProtection="1">
      <alignment horizontal="center" vertical="center" wrapText="1"/>
      <protection hidden="1"/>
    </xf>
    <xf numFmtId="0" fontId="3" fillId="9" borderId="58" xfId="0" applyFont="1" applyFill="1" applyBorder="1" applyAlignment="1" applyProtection="1">
      <alignment horizontal="center" vertical="center" wrapText="1"/>
      <protection hidden="1"/>
    </xf>
    <xf numFmtId="0" fontId="3" fillId="17" borderId="22" xfId="0" applyFont="1" applyFill="1" applyBorder="1" applyAlignment="1" applyProtection="1">
      <alignment horizontal="center" vertical="center"/>
      <protection hidden="1"/>
    </xf>
    <xf numFmtId="0" fontId="3" fillId="9" borderId="5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protection hidden="1"/>
    </xf>
    <xf numFmtId="0" fontId="3" fillId="9" borderId="61" xfId="0" applyFont="1" applyFill="1" applyBorder="1" applyAlignment="1" applyProtection="1">
      <alignment horizontal="center" vertical="center" wrapText="1"/>
      <protection hidden="1"/>
    </xf>
    <xf numFmtId="0" fontId="3" fillId="9" borderId="62" xfId="0" applyFont="1" applyFill="1" applyBorder="1" applyAlignment="1" applyProtection="1">
      <alignment vertical="center" wrapText="1"/>
      <protection hidden="1"/>
    </xf>
    <xf numFmtId="0" fontId="0" fillId="0" borderId="0" xfId="0" applyAlignment="1" applyProtection="1">
      <alignment wrapText="1"/>
      <protection hidden="1"/>
    </xf>
    <xf numFmtId="0" fontId="0" fillId="9" borderId="24" xfId="0" applyFill="1" applyBorder="1" applyAlignment="1" applyProtection="1">
      <alignment wrapText="1"/>
      <protection hidden="1"/>
    </xf>
    <xf numFmtId="0" fontId="0" fillId="0" borderId="0" xfId="0" applyAlignment="1" applyProtection="1">
      <alignment vertical="top" wrapText="1"/>
      <protection hidden="1"/>
    </xf>
    <xf numFmtId="0" fontId="0" fillId="18" borderId="24" xfId="0" applyFill="1" applyBorder="1" applyAlignment="1" applyProtection="1">
      <alignment vertical="top" wrapText="1"/>
      <protection hidden="1"/>
    </xf>
    <xf numFmtId="0" fontId="0" fillId="19" borderId="24" xfId="0" applyFill="1" applyBorder="1" applyAlignment="1" applyProtection="1">
      <alignment vertical="top" wrapText="1"/>
      <protection hidden="1"/>
    </xf>
    <xf numFmtId="0" fontId="0" fillId="8" borderId="24" xfId="0" applyFill="1" applyBorder="1" applyAlignment="1" applyProtection="1">
      <alignment vertical="top" wrapText="1"/>
      <protection hidden="1"/>
    </xf>
    <xf numFmtId="0" fontId="13" fillId="19" borderId="24" xfId="0" applyFont="1" applyFill="1" applyBorder="1" applyAlignment="1" applyProtection="1">
      <alignment vertical="top" wrapText="1"/>
      <protection hidden="1"/>
    </xf>
    <xf numFmtId="0" fontId="3" fillId="9" borderId="6" xfId="0" applyFont="1" applyFill="1" applyBorder="1" applyAlignment="1" applyProtection="1">
      <alignment horizontal="center" vertical="center" wrapText="1"/>
      <protection hidden="1"/>
    </xf>
    <xf numFmtId="0" fontId="0" fillId="9" borderId="24" xfId="0" applyFill="1" applyBorder="1" applyAlignment="1" applyProtection="1">
      <alignment vertical="top" wrapText="1"/>
      <protection hidden="1"/>
    </xf>
    <xf numFmtId="0" fontId="12" fillId="0" borderId="0" xfId="0" applyFont="1" applyBorder="1" applyAlignment="1" applyProtection="1">
      <alignment vertical="center"/>
      <protection hidden="1"/>
    </xf>
    <xf numFmtId="0" fontId="12" fillId="0" borderId="0" xfId="0" applyFont="1" applyAlignment="1" applyProtection="1">
      <alignment vertical="center"/>
      <protection hidden="1"/>
    </xf>
    <xf numFmtId="0" fontId="3" fillId="9" borderId="7" xfId="0" applyFont="1" applyFill="1" applyBorder="1" applyAlignment="1" applyProtection="1">
      <alignment horizontal="center" vertical="center" wrapText="1"/>
      <protection hidden="1"/>
    </xf>
    <xf numFmtId="0" fontId="3" fillId="9" borderId="26" xfId="0" applyFont="1" applyFill="1" applyBorder="1" applyAlignment="1" applyProtection="1">
      <alignment horizontal="center" vertical="center" wrapText="1"/>
      <protection hidden="1"/>
    </xf>
    <xf numFmtId="0" fontId="3" fillId="9" borderId="8" xfId="0" applyFont="1" applyFill="1" applyBorder="1" applyAlignment="1" applyProtection="1">
      <alignment horizontal="center" vertical="center" wrapText="1"/>
      <protection hidden="1"/>
    </xf>
    <xf numFmtId="0" fontId="5" fillId="8" borderId="76" xfId="0" applyFont="1" applyFill="1" applyBorder="1" applyProtection="1">
      <protection locked="0" hidden="1"/>
    </xf>
    <xf numFmtId="1" fontId="5" fillId="8" borderId="20" xfId="0" applyNumberFormat="1" applyFont="1" applyFill="1" applyBorder="1" applyProtection="1">
      <protection locked="0" hidden="1"/>
    </xf>
    <xf numFmtId="3" fontId="5" fillId="8" borderId="50" xfId="0" applyNumberFormat="1" applyFont="1" applyFill="1" applyBorder="1" applyProtection="1">
      <protection locked="0" hidden="1"/>
    </xf>
    <xf numFmtId="0" fontId="3" fillId="9" borderId="48" xfId="0" applyFont="1" applyFill="1" applyBorder="1" applyAlignment="1" applyProtection="1">
      <alignment horizontal="left"/>
      <protection hidden="1"/>
    </xf>
    <xf numFmtId="0" fontId="5" fillId="9" borderId="48" xfId="0" applyFont="1" applyFill="1" applyBorder="1" applyAlignment="1" applyProtection="1">
      <alignment vertical="top" wrapText="1"/>
      <protection hidden="1"/>
    </xf>
    <xf numFmtId="1" fontId="5" fillId="8" borderId="48" xfId="0" applyNumberFormat="1" applyFont="1" applyFill="1" applyBorder="1" applyProtection="1">
      <protection locked="0" hidden="1"/>
    </xf>
    <xf numFmtId="167" fontId="5" fillId="2" borderId="56" xfId="0" applyNumberFormat="1" applyFont="1" applyFill="1" applyBorder="1" applyAlignment="1" applyProtection="1">
      <protection hidden="1"/>
    </xf>
    <xf numFmtId="0" fontId="0" fillId="0" borderId="0" xfId="0" applyFill="1"/>
    <xf numFmtId="0" fontId="13" fillId="18" borderId="24" xfId="0" applyFont="1" applyFill="1" applyBorder="1" applyAlignment="1" applyProtection="1">
      <alignment vertical="top" wrapText="1"/>
      <protection hidden="1"/>
    </xf>
    <xf numFmtId="0" fontId="13" fillId="8" borderId="24" xfId="0" applyFont="1" applyFill="1" applyBorder="1" applyAlignment="1" applyProtection="1">
      <alignment vertical="top" wrapText="1"/>
      <protection hidden="1"/>
    </xf>
    <xf numFmtId="167" fontId="5" fillId="2" borderId="8" xfId="0" applyNumberFormat="1" applyFont="1" applyFill="1" applyBorder="1" applyAlignment="1" applyProtection="1">
      <protection hidden="1"/>
    </xf>
    <xf numFmtId="0" fontId="5" fillId="8" borderId="94" xfId="0" applyFont="1" applyFill="1" applyBorder="1" applyProtection="1">
      <protection locked="0" hidden="1"/>
    </xf>
    <xf numFmtId="0" fontId="3" fillId="9" borderId="33" xfId="0" applyFont="1" applyFill="1" applyBorder="1" applyAlignment="1" applyProtection="1">
      <alignment horizontal="left"/>
      <protection hidden="1"/>
    </xf>
    <xf numFmtId="0" fontId="5" fillId="9" borderId="33" xfId="0" applyFont="1" applyFill="1" applyBorder="1" applyAlignment="1" applyProtection="1">
      <alignment vertical="top" wrapText="1"/>
      <protection hidden="1"/>
    </xf>
    <xf numFmtId="0" fontId="5" fillId="8" borderId="95" xfId="0" applyFont="1" applyFill="1" applyBorder="1" applyProtection="1">
      <protection locked="0" hidden="1"/>
    </xf>
    <xf numFmtId="0" fontId="5" fillId="8" borderId="54" xfId="0" applyFont="1" applyFill="1" applyBorder="1" applyProtection="1">
      <protection locked="0" hidden="1"/>
    </xf>
    <xf numFmtId="1" fontId="5" fillId="8" borderId="33" xfId="0" applyNumberFormat="1" applyFont="1" applyFill="1" applyBorder="1" applyProtection="1">
      <protection locked="0" hidden="1"/>
    </xf>
    <xf numFmtId="10" fontId="5" fillId="8" borderId="33" xfId="0" applyNumberFormat="1" applyFont="1" applyFill="1" applyBorder="1" applyProtection="1">
      <protection locked="0" hidden="1"/>
    </xf>
    <xf numFmtId="10" fontId="5" fillId="8" borderId="57" xfId="0" applyNumberFormat="1" applyFont="1" applyFill="1" applyBorder="1" applyProtection="1">
      <protection locked="0" hidden="1"/>
    </xf>
    <xf numFmtId="3" fontId="26" fillId="0" borderId="0" xfId="0" applyNumberFormat="1" applyFont="1" applyFill="1" applyBorder="1" applyProtection="1">
      <protection hidden="1"/>
    </xf>
    <xf numFmtId="0" fontId="29" fillId="0" borderId="0" xfId="0" applyFont="1" applyAlignment="1">
      <alignment horizontal="left" vertical="center" indent="15"/>
    </xf>
    <xf numFmtId="0" fontId="30" fillId="0" borderId="0" xfId="0" applyFont="1" applyAlignment="1">
      <alignment horizontal="left" vertical="center" indent="15"/>
    </xf>
    <xf numFmtId="0" fontId="31" fillId="0" borderId="0" xfId="0" applyFont="1" applyAlignment="1">
      <alignment horizontal="left" vertical="center" indent="15"/>
    </xf>
    <xf numFmtId="0" fontId="27" fillId="0" borderId="0" xfId="0" applyFont="1" applyAlignment="1">
      <alignment horizontal="left" vertical="center" indent="15"/>
    </xf>
    <xf numFmtId="0" fontId="29" fillId="0" borderId="0" xfId="0" applyFont="1" applyAlignment="1">
      <alignment horizontal="left" vertical="top" indent="15"/>
    </xf>
    <xf numFmtId="4" fontId="5" fillId="15" borderId="28" xfId="0" applyNumberFormat="1" applyFont="1" applyFill="1" applyBorder="1" applyAlignment="1" applyProtection="1">
      <alignment horizontal="right" vertical="center"/>
      <protection locked="0" hidden="1"/>
    </xf>
    <xf numFmtId="0" fontId="5" fillId="9" borderId="23" xfId="0" applyFont="1" applyFill="1" applyBorder="1" applyAlignment="1" applyProtection="1">
      <alignment horizontal="center" vertical="center" wrapText="1"/>
      <protection hidden="1"/>
    </xf>
    <xf numFmtId="4" fontId="3" fillId="11" borderId="21" xfId="0" applyNumberFormat="1" applyFont="1" applyFill="1" applyBorder="1" applyAlignment="1" applyProtection="1">
      <alignment vertical="center" wrapText="1"/>
      <protection hidden="1"/>
    </xf>
    <xf numFmtId="165" fontId="4" fillId="2" borderId="24" xfId="1" applyFont="1" applyFill="1" applyBorder="1" applyAlignment="1" applyProtection="1">
      <alignment horizontal="center" vertical="center" wrapText="1"/>
      <protection hidden="1"/>
    </xf>
    <xf numFmtId="165" fontId="4" fillId="2" borderId="10" xfId="1" applyFont="1" applyFill="1" applyBorder="1" applyAlignment="1" applyProtection="1">
      <alignment horizontal="center" vertical="center" wrapText="1"/>
      <protection hidden="1"/>
    </xf>
    <xf numFmtId="4" fontId="3" fillId="2" borderId="35" xfId="0" applyNumberFormat="1" applyFont="1" applyFill="1" applyBorder="1" applyAlignment="1" applyProtection="1">
      <alignment horizontal="right" vertical="center" wrapText="1"/>
      <protection hidden="1"/>
    </xf>
    <xf numFmtId="4" fontId="3" fillId="2" borderId="92" xfId="0" applyNumberFormat="1" applyFont="1" applyFill="1" applyBorder="1" applyAlignment="1" applyProtection="1">
      <alignment horizontal="right" vertical="center" wrapText="1"/>
      <protection hidden="1"/>
    </xf>
    <xf numFmtId="167" fontId="5" fillId="8" borderId="92" xfId="0" applyNumberFormat="1" applyFont="1" applyFill="1" applyBorder="1" applyAlignment="1" applyProtection="1">
      <alignment vertical="center"/>
      <protection locked="0" hidden="1"/>
    </xf>
    <xf numFmtId="0" fontId="5" fillId="8" borderId="38" xfId="0" applyFont="1" applyFill="1" applyBorder="1" applyAlignment="1" applyProtection="1">
      <alignment vertical="center" wrapText="1"/>
      <protection locked="0" hidden="1"/>
    </xf>
    <xf numFmtId="0" fontId="3" fillId="9" borderId="73" xfId="0" applyFont="1" applyFill="1" applyBorder="1" applyAlignment="1" applyProtection="1">
      <alignment vertical="center"/>
      <protection hidden="1"/>
    </xf>
    <xf numFmtId="0" fontId="35" fillId="8" borderId="53" xfId="0" applyFont="1" applyFill="1" applyBorder="1" applyProtection="1">
      <protection locked="0" hidden="1"/>
    </xf>
    <xf numFmtId="0" fontId="35" fillId="8" borderId="60" xfId="0" applyFont="1" applyFill="1" applyBorder="1" applyProtection="1">
      <protection locked="0" hidden="1"/>
    </xf>
    <xf numFmtId="3" fontId="3" fillId="2" borderId="52" xfId="0" applyNumberFormat="1" applyFont="1" applyFill="1" applyBorder="1" applyAlignment="1" applyProtection="1">
      <alignment horizontal="center" vertical="center"/>
      <protection hidden="1"/>
    </xf>
    <xf numFmtId="0" fontId="0" fillId="0" borderId="96" xfId="0" applyBorder="1"/>
    <xf numFmtId="0" fontId="13" fillId="0" borderId="96" xfId="0" applyFont="1" applyBorder="1" applyAlignment="1">
      <alignment horizontal="left" vertical="top"/>
    </xf>
    <xf numFmtId="0" fontId="13" fillId="0" borderId="96" xfId="0" applyFont="1" applyBorder="1" applyAlignment="1">
      <alignment horizontal="left" vertical="top" wrapText="1"/>
    </xf>
    <xf numFmtId="0" fontId="0" fillId="9" borderId="24" xfId="0" applyFill="1" applyBorder="1" applyAlignment="1" applyProtection="1">
      <alignment horizontal="left" vertical="top" wrapText="1"/>
      <protection hidden="1"/>
    </xf>
    <xf numFmtId="0" fontId="13" fillId="0" borderId="96" xfId="0" applyFont="1" applyBorder="1" applyAlignment="1">
      <alignment wrapText="1"/>
    </xf>
    <xf numFmtId="0" fontId="23" fillId="7" borderId="0" xfId="0" applyFont="1" applyFill="1" applyBorder="1" applyAlignment="1" applyProtection="1">
      <alignment vertical="top" wrapText="1"/>
      <protection hidden="1"/>
    </xf>
    <xf numFmtId="0" fontId="13" fillId="0" borderId="96" xfId="0" applyFont="1" applyBorder="1"/>
    <xf numFmtId="165" fontId="4" fillId="2" borderId="24" xfId="1" applyFont="1" applyFill="1" applyBorder="1" applyAlignment="1" applyProtection="1">
      <alignment horizontal="center" vertical="center" wrapText="1"/>
      <protection hidden="1"/>
    </xf>
    <xf numFmtId="165" fontId="4" fillId="2" borderId="10" xfId="1" applyFont="1" applyFill="1" applyBorder="1" applyAlignment="1" applyProtection="1">
      <alignment horizontal="center" vertical="center" wrapText="1"/>
      <protection hidden="1"/>
    </xf>
    <xf numFmtId="0" fontId="5" fillId="9" borderId="95" xfId="0" applyFont="1" applyFill="1" applyBorder="1" applyProtection="1">
      <protection hidden="1"/>
    </xf>
    <xf numFmtId="0" fontId="14" fillId="11" borderId="21" xfId="0" applyFont="1" applyFill="1" applyBorder="1" applyAlignment="1" applyProtection="1">
      <alignment horizontal="center" vertical="center"/>
      <protection hidden="1"/>
    </xf>
    <xf numFmtId="0" fontId="14" fillId="11" borderId="73" xfId="0" applyFont="1" applyFill="1" applyBorder="1" applyAlignment="1" applyProtection="1">
      <alignment horizontal="center" vertical="center"/>
      <protection hidden="1"/>
    </xf>
    <xf numFmtId="4" fontId="3" fillId="11" borderId="72" xfId="0" applyNumberFormat="1" applyFont="1" applyFill="1" applyBorder="1" applyAlignment="1" applyProtection="1">
      <alignment vertical="center" wrapText="1"/>
      <protection hidden="1"/>
    </xf>
    <xf numFmtId="167" fontId="5" fillId="11" borderId="6" xfId="0" applyNumberFormat="1" applyFont="1" applyFill="1" applyBorder="1" applyAlignment="1" applyProtection="1">
      <alignment vertical="center" wrapText="1"/>
      <protection hidden="1"/>
    </xf>
    <xf numFmtId="167" fontId="5" fillId="11" borderId="84" xfId="0" applyNumberFormat="1" applyFont="1" applyFill="1" applyBorder="1" applyAlignment="1" applyProtection="1">
      <alignment vertical="center" wrapText="1"/>
      <protection hidden="1"/>
    </xf>
    <xf numFmtId="167" fontId="5" fillId="11" borderId="63" xfId="0" applyNumberFormat="1" applyFont="1" applyFill="1" applyBorder="1" applyAlignment="1" applyProtection="1">
      <alignment vertical="center" wrapText="1"/>
      <protection hidden="1"/>
    </xf>
    <xf numFmtId="4" fontId="6" fillId="2" borderId="21" xfId="0" applyNumberFormat="1" applyFont="1" applyFill="1" applyBorder="1" applyAlignment="1" applyProtection="1">
      <alignment horizontal="right" vertical="center" wrapText="1"/>
      <protection hidden="1"/>
    </xf>
    <xf numFmtId="9" fontId="11" fillId="14" borderId="13" xfId="0" applyNumberFormat="1" applyFont="1" applyFill="1" applyBorder="1" applyAlignment="1" applyProtection="1">
      <alignment vertical="center"/>
      <protection hidden="1"/>
    </xf>
    <xf numFmtId="4" fontId="5" fillId="11" borderId="72" xfId="0" applyNumberFormat="1" applyFont="1" applyFill="1" applyBorder="1" applyAlignment="1" applyProtection="1">
      <alignment vertical="center" wrapText="1"/>
      <protection hidden="1"/>
    </xf>
    <xf numFmtId="9" fontId="11" fillId="14" borderId="97" xfId="0" applyNumberFormat="1" applyFont="1" applyFill="1" applyBorder="1" applyAlignment="1" applyProtection="1">
      <alignment vertical="center"/>
      <protection hidden="1"/>
    </xf>
    <xf numFmtId="167" fontId="6" fillId="11" borderId="98" xfId="0" applyNumberFormat="1" applyFont="1" applyFill="1" applyBorder="1" applyAlignment="1" applyProtection="1">
      <alignment vertical="center"/>
      <protection hidden="1"/>
    </xf>
    <xf numFmtId="9" fontId="11" fillId="14" borderId="73" xfId="0" applyNumberFormat="1" applyFont="1" applyFill="1" applyBorder="1" applyAlignment="1" applyProtection="1">
      <alignment vertical="center"/>
      <protection hidden="1"/>
    </xf>
    <xf numFmtId="167" fontId="6" fillId="11" borderId="71" xfId="0" applyNumberFormat="1" applyFont="1" applyFill="1" applyBorder="1" applyAlignment="1" applyProtection="1">
      <alignment vertical="center"/>
      <protection hidden="1"/>
    </xf>
    <xf numFmtId="4" fontId="3" fillId="2" borderId="21" xfId="0" applyNumberFormat="1" applyFont="1" applyFill="1" applyBorder="1" applyAlignment="1" applyProtection="1">
      <alignment horizontal="right" vertical="center" wrapText="1"/>
      <protection hidden="1"/>
    </xf>
    <xf numFmtId="4" fontId="3" fillId="2" borderId="55" xfId="0" applyNumberFormat="1" applyFont="1" applyFill="1" applyBorder="1" applyAlignment="1" applyProtection="1">
      <alignment horizontal="right" vertical="center" wrapText="1"/>
      <protection hidden="1"/>
    </xf>
    <xf numFmtId="167" fontId="5" fillId="11" borderId="81" xfId="0" applyNumberFormat="1" applyFont="1" applyFill="1" applyBorder="1" applyAlignment="1" applyProtection="1">
      <alignment vertical="center"/>
      <protection hidden="1"/>
    </xf>
    <xf numFmtId="4" fontId="3" fillId="2" borderId="18" xfId="0" applyNumberFormat="1" applyFont="1" applyFill="1" applyBorder="1" applyAlignment="1" applyProtection="1">
      <alignment horizontal="right" vertical="center" wrapText="1"/>
      <protection hidden="1"/>
    </xf>
    <xf numFmtId="4" fontId="5" fillId="12" borderId="66" xfId="0" applyNumberFormat="1" applyFont="1" applyFill="1" applyBorder="1" applyAlignment="1" applyProtection="1">
      <alignment horizontal="right" vertical="center"/>
      <protection hidden="1"/>
    </xf>
    <xf numFmtId="4" fontId="6" fillId="2" borderId="55" xfId="0" applyNumberFormat="1" applyFont="1" applyFill="1" applyBorder="1" applyAlignment="1" applyProtection="1">
      <alignment horizontal="right" vertical="center" wrapText="1"/>
      <protection hidden="1"/>
    </xf>
    <xf numFmtId="10" fontId="5" fillId="4" borderId="83" xfId="0" applyNumberFormat="1" applyFont="1" applyFill="1" applyBorder="1" applyAlignment="1" applyProtection="1">
      <alignment vertical="center"/>
      <protection hidden="1"/>
    </xf>
    <xf numFmtId="167" fontId="5" fillId="8" borderId="18" xfId="0" applyNumberFormat="1" applyFont="1" applyFill="1" applyBorder="1" applyAlignment="1" applyProtection="1">
      <alignment vertical="center"/>
      <protection locked="0" hidden="1"/>
    </xf>
    <xf numFmtId="4" fontId="3" fillId="2" borderId="74" xfId="0" applyNumberFormat="1" applyFont="1" applyFill="1" applyBorder="1" applyAlignment="1" applyProtection="1">
      <alignment horizontal="right" vertical="center" wrapText="1"/>
      <protection hidden="1"/>
    </xf>
    <xf numFmtId="167" fontId="5" fillId="11" borderId="48" xfId="0" applyNumberFormat="1" applyFont="1" applyFill="1" applyBorder="1" applyAlignment="1" applyProtection="1">
      <alignment vertical="center"/>
      <protection hidden="1"/>
    </xf>
    <xf numFmtId="4" fontId="3" fillId="2" borderId="68" xfId="0" applyNumberFormat="1" applyFont="1" applyFill="1" applyBorder="1" applyAlignment="1" applyProtection="1">
      <alignment horizontal="right" vertical="center" wrapText="1"/>
      <protection hidden="1"/>
    </xf>
    <xf numFmtId="4" fontId="5" fillId="12" borderId="70" xfId="0" applyNumberFormat="1" applyFont="1" applyFill="1" applyBorder="1" applyAlignment="1" applyProtection="1">
      <alignment horizontal="right" vertical="center"/>
      <protection hidden="1"/>
    </xf>
    <xf numFmtId="4" fontId="6" fillId="2" borderId="74" xfId="0" applyNumberFormat="1" applyFont="1" applyFill="1" applyBorder="1" applyAlignment="1" applyProtection="1">
      <alignment horizontal="right" vertical="center" wrapText="1"/>
      <protection hidden="1"/>
    </xf>
    <xf numFmtId="10" fontId="5" fillId="4" borderId="56" xfId="0" applyNumberFormat="1" applyFont="1" applyFill="1" applyBorder="1" applyAlignment="1" applyProtection="1">
      <alignment vertical="center"/>
      <protection hidden="1"/>
    </xf>
    <xf numFmtId="167" fontId="5" fillId="8" borderId="14" xfId="0" applyNumberFormat="1" applyFont="1" applyFill="1" applyBorder="1" applyAlignment="1" applyProtection="1">
      <alignment vertical="center"/>
      <protection locked="0" hidden="1"/>
    </xf>
    <xf numFmtId="167" fontId="5" fillId="8" borderId="31" xfId="0" applyNumberFormat="1" applyFont="1" applyFill="1" applyBorder="1" applyAlignment="1" applyProtection="1">
      <alignment vertical="center"/>
      <protection locked="0" hidden="1"/>
    </xf>
    <xf numFmtId="165" fontId="4" fillId="2" borderId="38" xfId="1" applyFont="1" applyFill="1" applyBorder="1" applyAlignment="1" applyProtection="1">
      <alignment vertical="center" wrapText="1"/>
      <protection hidden="1"/>
    </xf>
    <xf numFmtId="165" fontId="4" fillId="2" borderId="35" xfId="1" applyFont="1" applyFill="1" applyBorder="1" applyAlignment="1" applyProtection="1">
      <alignment vertical="center" wrapText="1"/>
      <protection hidden="1"/>
    </xf>
    <xf numFmtId="165" fontId="4" fillId="2" borderId="35" xfId="1" applyFont="1" applyFill="1" applyBorder="1" applyAlignment="1" applyProtection="1">
      <alignment horizontal="center" vertical="center" wrapText="1"/>
      <protection hidden="1"/>
    </xf>
    <xf numFmtId="165" fontId="6" fillId="2" borderId="21" xfId="1" applyFont="1" applyFill="1" applyBorder="1" applyAlignment="1" applyProtection="1">
      <alignment vertical="center" wrapText="1"/>
      <protection hidden="1"/>
    </xf>
    <xf numFmtId="0" fontId="39" fillId="0" borderId="0" xfId="0" quotePrefix="1" applyFont="1" applyAlignment="1" applyProtection="1">
      <alignment vertical="center"/>
      <protection hidden="1"/>
    </xf>
    <xf numFmtId="0" fontId="2" fillId="17" borderId="14" xfId="0" applyFont="1" applyFill="1" applyBorder="1" applyAlignment="1" applyProtection="1">
      <alignment horizontal="left"/>
      <protection hidden="1"/>
    </xf>
    <xf numFmtId="0" fontId="2" fillId="17" borderId="0" xfId="0" applyFont="1" applyFill="1" applyBorder="1" applyAlignment="1" applyProtection="1">
      <alignment horizontal="left"/>
      <protection hidden="1"/>
    </xf>
    <xf numFmtId="0" fontId="2" fillId="17" borderId="15" xfId="0" applyFont="1" applyFill="1" applyBorder="1" applyAlignment="1" applyProtection="1">
      <alignment horizontal="left"/>
      <protection hidden="1"/>
    </xf>
    <xf numFmtId="0" fontId="3" fillId="8" borderId="53" xfId="0" applyFont="1" applyFill="1" applyBorder="1" applyAlignment="1" applyProtection="1">
      <alignment horizontal="left"/>
      <protection locked="0" hidden="1"/>
    </xf>
    <xf numFmtId="0" fontId="5" fillId="0" borderId="69" xfId="0" applyFont="1" applyFill="1" applyBorder="1" applyProtection="1">
      <protection hidden="1"/>
    </xf>
    <xf numFmtId="0" fontId="5" fillId="0" borderId="69" xfId="0" applyFont="1" applyFill="1" applyBorder="1" applyProtection="1"/>
    <xf numFmtId="0" fontId="13" fillId="10" borderId="99" xfId="0" applyFont="1" applyFill="1" applyBorder="1" applyAlignment="1">
      <alignment vertical="center" wrapText="1"/>
    </xf>
    <xf numFmtId="0" fontId="13" fillId="10" borderId="100" xfId="0" applyFont="1" applyFill="1" applyBorder="1" applyAlignment="1">
      <alignment vertical="center" wrapText="1"/>
    </xf>
    <xf numFmtId="0" fontId="40" fillId="19" borderId="24" xfId="0" applyFont="1" applyFill="1" applyBorder="1" applyAlignment="1" applyProtection="1">
      <alignment vertical="top" wrapText="1"/>
      <protection hidden="1"/>
    </xf>
    <xf numFmtId="0" fontId="40" fillId="8" borderId="24" xfId="0" applyFont="1" applyFill="1" applyBorder="1" applyAlignment="1" applyProtection="1">
      <alignment vertical="top" wrapText="1"/>
      <protection hidden="1"/>
    </xf>
    <xf numFmtId="0" fontId="16" fillId="9" borderId="24" xfId="0" applyFont="1" applyFill="1" applyBorder="1" applyAlignment="1" applyProtection="1">
      <alignment wrapText="1"/>
      <protection hidden="1"/>
    </xf>
    <xf numFmtId="0" fontId="16" fillId="18" borderId="24" xfId="0" applyFont="1" applyFill="1" applyBorder="1" applyAlignment="1" applyProtection="1">
      <alignment vertical="top" wrapText="1"/>
      <protection hidden="1"/>
    </xf>
    <xf numFmtId="0" fontId="0" fillId="0" borderId="0" xfId="0" applyAlignment="1">
      <alignment horizontal="left" vertical="top"/>
    </xf>
    <xf numFmtId="0" fontId="16" fillId="18" borderId="24" xfId="3" applyFont="1" applyFill="1" applyBorder="1" applyAlignment="1" applyProtection="1">
      <alignment vertical="top" wrapText="1"/>
      <protection hidden="1"/>
    </xf>
    <xf numFmtId="0" fontId="16" fillId="18" borderId="24" xfId="3" applyFont="1" applyFill="1" applyBorder="1" applyAlignment="1" applyProtection="1">
      <alignment vertical="top" wrapText="1"/>
      <protection hidden="1"/>
    </xf>
    <xf numFmtId="0" fontId="16" fillId="9" borderId="24" xfId="0" quotePrefix="1" applyFont="1" applyFill="1" applyBorder="1" applyAlignment="1" applyProtection="1">
      <alignment wrapText="1"/>
      <protection hidden="1"/>
    </xf>
    <xf numFmtId="0" fontId="12"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0" fillId="9" borderId="24" xfId="0" quotePrefix="1" applyFill="1" applyBorder="1" applyAlignment="1" applyProtection="1">
      <alignment wrapText="1"/>
      <protection hidden="1"/>
    </xf>
    <xf numFmtId="0" fontId="21" fillId="10" borderId="6" xfId="0" applyFont="1" applyFill="1" applyBorder="1" applyAlignment="1" applyProtection="1">
      <alignment wrapText="1"/>
      <protection hidden="1"/>
    </xf>
    <xf numFmtId="0" fontId="21" fillId="10" borderId="63" xfId="0" applyFont="1" applyFill="1" applyBorder="1" applyAlignment="1" applyProtection="1">
      <alignment vertical="top" wrapText="1"/>
      <protection hidden="1"/>
    </xf>
    <xf numFmtId="0" fontId="0" fillId="9" borderId="48" xfId="0" applyFill="1" applyBorder="1" applyAlignment="1" applyProtection="1">
      <alignment wrapText="1"/>
      <protection hidden="1"/>
    </xf>
    <xf numFmtId="0" fontId="0" fillId="18" borderId="48" xfId="0" applyFill="1" applyBorder="1" applyAlignment="1" applyProtection="1">
      <alignment vertical="top" wrapText="1"/>
      <protection hidden="1"/>
    </xf>
    <xf numFmtId="0" fontId="0" fillId="19" borderId="48" xfId="0" applyFill="1" applyBorder="1" applyAlignment="1" applyProtection="1">
      <alignment vertical="top" wrapText="1"/>
      <protection hidden="1"/>
    </xf>
    <xf numFmtId="0" fontId="0" fillId="8" borderId="48" xfId="0" applyFill="1" applyBorder="1" applyAlignment="1" applyProtection="1">
      <alignment vertical="top" wrapText="1"/>
      <protection hidden="1"/>
    </xf>
    <xf numFmtId="0" fontId="22" fillId="9" borderId="39" xfId="0" applyFont="1" applyFill="1" applyBorder="1" applyAlignment="1" applyProtection="1">
      <alignment wrapText="1"/>
      <protection hidden="1"/>
    </xf>
    <xf numFmtId="0" fontId="22" fillId="18" borderId="39" xfId="0" applyFont="1" applyFill="1" applyBorder="1" applyAlignment="1" applyProtection="1">
      <alignment vertical="top" wrapText="1"/>
      <protection hidden="1"/>
    </xf>
    <xf numFmtId="0" fontId="22" fillId="19" borderId="39" xfId="0" applyFont="1" applyFill="1" applyBorder="1" applyAlignment="1" applyProtection="1">
      <alignment vertical="top" wrapText="1"/>
      <protection hidden="1"/>
    </xf>
    <xf numFmtId="0" fontId="22" fillId="8" borderId="39" xfId="0" applyFont="1" applyFill="1" applyBorder="1" applyAlignment="1" applyProtection="1">
      <alignment vertical="top" wrapText="1"/>
      <protection hidden="1"/>
    </xf>
    <xf numFmtId="0" fontId="0" fillId="0" borderId="24" xfId="0" applyBorder="1"/>
    <xf numFmtId="0" fontId="13" fillId="0" borderId="0" xfId="0" applyFont="1" applyAlignment="1" applyProtection="1">
      <alignment horizontal="right" vertical="top" wrapText="1"/>
      <protection hidden="1"/>
    </xf>
    <xf numFmtId="0" fontId="12" fillId="16" borderId="64" xfId="0" applyNumberFormat="1" applyFont="1" applyFill="1" applyBorder="1" applyAlignment="1" applyProtection="1">
      <alignment horizontal="left"/>
      <protection locked="0" hidden="1"/>
    </xf>
    <xf numFmtId="0" fontId="12" fillId="16" borderId="47" xfId="0" applyNumberFormat="1" applyFont="1" applyFill="1" applyBorder="1" applyAlignment="1" applyProtection="1">
      <alignment horizontal="left"/>
      <protection locked="0" hidden="1"/>
    </xf>
    <xf numFmtId="0" fontId="5" fillId="8" borderId="105" xfId="0" applyFont="1" applyFill="1" applyBorder="1" applyProtection="1">
      <protection locked="0" hidden="1"/>
    </xf>
    <xf numFmtId="0" fontId="5" fillId="8" borderId="106" xfId="0" applyFont="1" applyFill="1" applyBorder="1" applyProtection="1">
      <protection locked="0" hidden="1"/>
    </xf>
    <xf numFmtId="167" fontId="5" fillId="8" borderId="107" xfId="0" applyNumberFormat="1" applyFont="1" applyFill="1" applyBorder="1" applyProtection="1">
      <protection locked="0" hidden="1"/>
    </xf>
    <xf numFmtId="167" fontId="5" fillId="8" borderId="24" xfId="0" applyNumberFormat="1" applyFont="1" applyFill="1" applyBorder="1" applyProtection="1">
      <protection locked="0" hidden="1"/>
    </xf>
    <xf numFmtId="14" fontId="0" fillId="0" borderId="108" xfId="0" applyNumberFormat="1" applyBorder="1"/>
    <xf numFmtId="0" fontId="0" fillId="0" borderId="108" xfId="0" applyBorder="1"/>
    <xf numFmtId="0" fontId="0" fillId="0" borderId="109" xfId="0" applyBorder="1"/>
    <xf numFmtId="0" fontId="0" fillId="0" borderId="110" xfId="0" applyBorder="1"/>
    <xf numFmtId="0" fontId="13" fillId="0" borderId="111" xfId="0" applyFont="1" applyBorder="1" applyAlignment="1">
      <alignment horizontal="left" vertical="top" wrapText="1"/>
    </xf>
    <xf numFmtId="0" fontId="16" fillId="21" borderId="84" xfId="0" applyFont="1" applyFill="1" applyBorder="1" applyAlignment="1">
      <alignment horizontal="center" vertical="center"/>
    </xf>
    <xf numFmtId="0" fontId="16" fillId="21" borderId="63" xfId="0" applyFont="1" applyFill="1" applyBorder="1" applyAlignment="1">
      <alignment horizontal="center" vertical="center"/>
    </xf>
    <xf numFmtId="0" fontId="3" fillId="9" borderId="21" xfId="0" applyFont="1" applyFill="1" applyBorder="1" applyAlignment="1" applyProtection="1">
      <alignment vertical="center" wrapText="1"/>
      <protection hidden="1"/>
    </xf>
    <xf numFmtId="0" fontId="5" fillId="9" borderId="76" xfId="0" applyFont="1" applyFill="1" applyBorder="1" applyAlignment="1" applyProtection="1">
      <alignment horizontal="center" vertical="top" wrapText="1"/>
      <protection hidden="1"/>
    </xf>
    <xf numFmtId="0" fontId="5" fillId="9" borderId="20" xfId="2" applyFont="1" applyFill="1" applyBorder="1" applyAlignment="1" applyProtection="1">
      <alignment horizontal="center" vertical="top" wrapText="1"/>
      <protection hidden="1"/>
    </xf>
    <xf numFmtId="0" fontId="5" fillId="9" borderId="12" xfId="0" applyFont="1" applyFill="1" applyBorder="1" applyAlignment="1" applyProtection="1">
      <alignment horizontal="center" vertical="top" wrapText="1"/>
      <protection hidden="1"/>
    </xf>
    <xf numFmtId="0" fontId="5" fillId="9" borderId="114" xfId="0" applyFont="1" applyFill="1" applyBorder="1" applyAlignment="1" applyProtection="1">
      <alignment horizontal="center" vertical="top" wrapText="1"/>
      <protection hidden="1"/>
    </xf>
    <xf numFmtId="0" fontId="5" fillId="9" borderId="11" xfId="0" applyFont="1" applyFill="1" applyBorder="1" applyAlignment="1" applyProtection="1">
      <alignment horizontal="center" vertical="top" wrapText="1"/>
      <protection hidden="1"/>
    </xf>
    <xf numFmtId="0" fontId="16" fillId="21" borderId="115" xfId="0" applyFont="1" applyFill="1" applyBorder="1" applyAlignment="1">
      <alignment horizontal="center" vertical="center"/>
    </xf>
    <xf numFmtId="0" fontId="13" fillId="0" borderId="116" xfId="0" applyFont="1" applyBorder="1" applyAlignment="1">
      <alignment horizontal="left" vertical="top"/>
    </xf>
    <xf numFmtId="0" fontId="13" fillId="0" borderId="117" xfId="0" applyFont="1" applyBorder="1" applyAlignment="1">
      <alignment horizontal="left" vertical="top"/>
    </xf>
    <xf numFmtId="0" fontId="13" fillId="0" borderId="117" xfId="0" applyFont="1" applyBorder="1" applyAlignment="1">
      <alignment horizontal="left" vertical="top" wrapText="1"/>
    </xf>
    <xf numFmtId="0" fontId="13" fillId="0" borderId="117" xfId="0" applyFont="1" applyBorder="1" applyAlignment="1">
      <alignment wrapText="1"/>
    </xf>
    <xf numFmtId="0" fontId="40" fillId="10" borderId="99" xfId="0" applyFont="1" applyFill="1" applyBorder="1" applyAlignment="1">
      <alignment vertical="center" wrapText="1"/>
    </xf>
    <xf numFmtId="0" fontId="0" fillId="0" borderId="117" xfId="0" applyBorder="1"/>
    <xf numFmtId="0" fontId="0" fillId="0" borderId="117" xfId="0" applyBorder="1" applyAlignment="1">
      <alignment wrapText="1"/>
    </xf>
    <xf numFmtId="0" fontId="0" fillId="0" borderId="118" xfId="0" applyBorder="1"/>
    <xf numFmtId="0" fontId="0" fillId="21" borderId="21" xfId="0" applyFill="1" applyBorder="1"/>
    <xf numFmtId="0" fontId="0" fillId="0" borderId="119" xfId="0" applyBorder="1" applyAlignment="1">
      <alignment vertical="top"/>
    </xf>
    <xf numFmtId="0" fontId="0" fillId="0" borderId="120" xfId="0" applyBorder="1" applyAlignment="1">
      <alignment vertical="top"/>
    </xf>
    <xf numFmtId="0" fontId="0" fillId="0" borderId="121" xfId="0" applyBorder="1" applyAlignment="1">
      <alignment vertical="top"/>
    </xf>
    <xf numFmtId="0" fontId="13" fillId="7" borderId="99" xfId="0" applyFont="1" applyFill="1" applyBorder="1" applyAlignment="1">
      <alignment vertical="center" wrapText="1"/>
    </xf>
    <xf numFmtId="14" fontId="13" fillId="7" borderId="100" xfId="0" applyNumberFormat="1" applyFont="1" applyFill="1" applyBorder="1" applyAlignment="1">
      <alignment horizontal="right" vertical="center" wrapText="1"/>
    </xf>
    <xf numFmtId="0" fontId="13" fillId="7" borderId="101" xfId="0" applyFont="1" applyFill="1" applyBorder="1" applyAlignment="1">
      <alignment vertical="center" wrapText="1"/>
    </xf>
    <xf numFmtId="14" fontId="13" fillId="7" borderId="15" xfId="0" applyNumberFormat="1" applyFont="1" applyFill="1" applyBorder="1" applyAlignment="1">
      <alignment horizontal="right" vertical="center" wrapText="1"/>
    </xf>
    <xf numFmtId="0" fontId="13" fillId="7" borderId="102" xfId="0" applyFont="1" applyFill="1" applyBorder="1" applyAlignment="1">
      <alignment vertical="center" wrapText="1"/>
    </xf>
    <xf numFmtId="14" fontId="13" fillId="7" borderId="103" xfId="0" applyNumberFormat="1" applyFont="1" applyFill="1" applyBorder="1" applyAlignment="1">
      <alignment horizontal="right" vertical="center" wrapText="1"/>
    </xf>
    <xf numFmtId="0" fontId="13" fillId="7" borderId="104" xfId="0" applyFont="1" applyFill="1" applyBorder="1" applyAlignment="1">
      <alignment vertical="center" wrapText="1"/>
    </xf>
    <xf numFmtId="14" fontId="13" fillId="7" borderId="22" xfId="0" applyNumberFormat="1" applyFont="1" applyFill="1" applyBorder="1" applyAlignment="1">
      <alignment horizontal="right" vertical="center" wrapText="1"/>
    </xf>
    <xf numFmtId="14" fontId="0" fillId="0" borderId="112" xfId="0" applyNumberFormat="1" applyBorder="1" applyAlignment="1">
      <alignment horizontal="right" vertical="top"/>
    </xf>
    <xf numFmtId="14" fontId="0" fillId="0" borderId="108" xfId="0" applyNumberFormat="1" applyBorder="1" applyAlignment="1">
      <alignment horizontal="right" vertical="top"/>
    </xf>
    <xf numFmtId="14" fontId="0" fillId="0" borderId="108" xfId="0" applyNumberFormat="1" applyBorder="1" applyAlignment="1">
      <alignment horizontal="right"/>
    </xf>
    <xf numFmtId="0" fontId="16" fillId="21" borderId="79" xfId="0" applyFont="1" applyFill="1" applyBorder="1" applyAlignment="1">
      <alignment horizontal="center" vertical="center"/>
    </xf>
    <xf numFmtId="0" fontId="13" fillId="0" borderId="122" xfId="0" applyFont="1" applyBorder="1" applyAlignment="1">
      <alignment horizontal="left" vertical="top" wrapText="1"/>
    </xf>
    <xf numFmtId="0" fontId="13" fillId="0" borderId="123" xfId="0" applyFont="1" applyBorder="1" applyAlignment="1">
      <alignment horizontal="left" vertical="top"/>
    </xf>
    <xf numFmtId="0" fontId="13" fillId="0" borderId="123" xfId="0" applyFont="1" applyBorder="1" applyAlignment="1">
      <alignment wrapText="1"/>
    </xf>
    <xf numFmtId="0" fontId="13" fillId="0" borderId="123" xfId="0" applyFont="1" applyBorder="1" applyAlignment="1">
      <alignment horizontal="left" vertical="top" wrapText="1"/>
    </xf>
    <xf numFmtId="0" fontId="13" fillId="0" borderId="123" xfId="0" applyFont="1" applyBorder="1"/>
    <xf numFmtId="0" fontId="13" fillId="7" borderId="124" xfId="0" applyFont="1" applyFill="1" applyBorder="1" applyAlignment="1">
      <alignment vertical="center" wrapText="1"/>
    </xf>
    <xf numFmtId="0" fontId="13" fillId="7" borderId="0" xfId="0" applyFont="1" applyFill="1" applyBorder="1" applyAlignment="1">
      <alignment vertical="center" wrapText="1"/>
    </xf>
    <xf numFmtId="0" fontId="13" fillId="7" borderId="125" xfId="0" applyFont="1" applyFill="1" applyBorder="1" applyAlignment="1">
      <alignment vertical="center" wrapText="1"/>
    </xf>
    <xf numFmtId="0" fontId="13" fillId="7" borderId="16" xfId="0" applyFont="1" applyFill="1" applyBorder="1" applyAlignment="1">
      <alignment vertical="center" wrapText="1"/>
    </xf>
    <xf numFmtId="0" fontId="13" fillId="10" borderId="124" xfId="0" applyFont="1" applyFill="1" applyBorder="1" applyAlignment="1">
      <alignment vertical="center" wrapText="1"/>
    </xf>
    <xf numFmtId="0" fontId="0" fillId="0" borderId="123" xfId="0" applyBorder="1"/>
    <xf numFmtId="0" fontId="0" fillId="0" borderId="126" xfId="0" applyBorder="1"/>
    <xf numFmtId="0" fontId="0" fillId="0" borderId="96" xfId="0" applyBorder="1" applyAlignment="1">
      <alignment wrapText="1"/>
    </xf>
    <xf numFmtId="0" fontId="0" fillId="0" borderId="123" xfId="0" applyBorder="1" applyAlignment="1">
      <alignment wrapText="1"/>
    </xf>
    <xf numFmtId="0" fontId="13" fillId="0" borderId="24" xfId="0" applyFont="1" applyBorder="1" applyAlignment="1">
      <alignment vertical="top"/>
    </xf>
    <xf numFmtId="14" fontId="2" fillId="17" borderId="10" xfId="0" applyNumberFormat="1" applyFont="1" applyFill="1" applyBorder="1" applyAlignment="1" applyProtection="1">
      <alignment horizontal="center" vertical="center"/>
      <protection hidden="1"/>
    </xf>
    <xf numFmtId="0" fontId="5" fillId="16" borderId="64" xfId="0" applyNumberFormat="1" applyFont="1" applyFill="1" applyBorder="1" applyAlignment="1" applyProtection="1">
      <alignment horizontal="center"/>
      <protection locked="0" hidden="1"/>
    </xf>
    <xf numFmtId="0" fontId="5" fillId="16" borderId="47" xfId="0" applyNumberFormat="1" applyFont="1" applyFill="1" applyBorder="1" applyAlignment="1" applyProtection="1">
      <alignment horizontal="center"/>
      <protection locked="0" hidden="1"/>
    </xf>
    <xf numFmtId="0" fontId="5" fillId="8" borderId="24" xfId="0" applyFont="1" applyFill="1" applyBorder="1" applyAlignment="1" applyProtection="1">
      <alignment wrapText="1"/>
      <protection locked="0" hidden="1"/>
    </xf>
    <xf numFmtId="0" fontId="43" fillId="8" borderId="24" xfId="0" applyFont="1" applyFill="1" applyBorder="1" applyAlignment="1" applyProtection="1">
      <alignment wrapText="1"/>
      <protection locked="0" hidden="1"/>
    </xf>
    <xf numFmtId="165" fontId="4" fillId="2" borderId="24" xfId="1" applyFont="1" applyFill="1" applyBorder="1" applyAlignment="1" applyProtection="1">
      <alignment horizontal="center" vertical="center" wrapText="1"/>
      <protection hidden="1"/>
    </xf>
    <xf numFmtId="165" fontId="4" fillId="2" borderId="10" xfId="1" applyFont="1" applyFill="1" applyBorder="1" applyAlignment="1" applyProtection="1">
      <alignment horizontal="center" vertical="center" wrapText="1"/>
      <protection hidden="1"/>
    </xf>
    <xf numFmtId="0" fontId="5" fillId="16" borderId="64" xfId="0" applyNumberFormat="1" applyFont="1" applyFill="1" applyBorder="1" applyAlignment="1" applyProtection="1">
      <alignment horizontal="center"/>
      <protection locked="0" hidden="1"/>
    </xf>
    <xf numFmtId="0" fontId="5" fillId="16" borderId="47" xfId="0" applyNumberFormat="1" applyFont="1" applyFill="1" applyBorder="1" applyAlignment="1" applyProtection="1">
      <alignment horizontal="center"/>
      <protection locked="0" hidden="1"/>
    </xf>
    <xf numFmtId="0" fontId="2" fillId="17" borderId="14" xfId="0" applyFont="1" applyFill="1" applyBorder="1" applyAlignment="1" applyProtection="1">
      <alignment horizontal="left" vertical="center" wrapText="1"/>
      <protection hidden="1"/>
    </xf>
    <xf numFmtId="0" fontId="2" fillId="17" borderId="0" xfId="0" applyFont="1" applyFill="1" applyBorder="1" applyAlignment="1" applyProtection="1">
      <alignment horizontal="left" vertical="center" wrapText="1"/>
      <protection hidden="1"/>
    </xf>
    <xf numFmtId="0" fontId="2" fillId="17" borderId="15" xfId="0" applyFont="1" applyFill="1" applyBorder="1" applyAlignment="1" applyProtection="1">
      <alignment horizontal="left" vertical="center" wrapText="1"/>
      <protection hidden="1"/>
    </xf>
    <xf numFmtId="0" fontId="4" fillId="16" borderId="30" xfId="0" applyNumberFormat="1" applyFont="1" applyFill="1" applyBorder="1" applyAlignment="1" applyProtection="1">
      <alignment horizontal="center" vertical="center" wrapText="1"/>
      <protection locked="0" hidden="1"/>
    </xf>
    <xf numFmtId="0" fontId="4" fillId="16" borderId="1" xfId="0" applyNumberFormat="1" applyFont="1" applyFill="1" applyBorder="1" applyAlignment="1" applyProtection="1">
      <alignment horizontal="center" vertical="center" wrapText="1"/>
      <protection locked="0" hidden="1"/>
    </xf>
    <xf numFmtId="0" fontId="4" fillId="16" borderId="47" xfId="0" applyNumberFormat="1" applyFont="1" applyFill="1" applyBorder="1" applyAlignment="1" applyProtection="1">
      <alignment horizontal="center" vertical="center" wrapText="1"/>
      <protection locked="0" hidden="1"/>
    </xf>
    <xf numFmtId="0" fontId="4" fillId="2" borderId="64"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pplyProtection="1">
      <alignment horizontal="center" vertical="center" wrapText="1"/>
      <protection hidden="1"/>
    </xf>
    <xf numFmtId="0" fontId="4" fillId="2" borderId="31" xfId="0" applyNumberFormat="1" applyFont="1" applyFill="1" applyBorder="1" applyAlignment="1" applyProtection="1">
      <alignment horizontal="center" vertical="center" wrapText="1"/>
      <protection hidden="1"/>
    </xf>
    <xf numFmtId="0" fontId="42" fillId="7" borderId="16" xfId="3" applyFont="1" applyFill="1" applyBorder="1" applyAlignment="1" applyProtection="1">
      <alignment horizontal="center" vertical="center"/>
      <protection hidden="1"/>
    </xf>
    <xf numFmtId="0" fontId="41" fillId="2" borderId="30" xfId="0" quotePrefix="1" applyNumberFormat="1" applyFont="1" applyFill="1" applyBorder="1" applyAlignment="1" applyProtection="1">
      <alignment horizontal="left" vertical="center" wrapText="1"/>
      <protection hidden="1"/>
    </xf>
    <xf numFmtId="0" fontId="41" fillId="2" borderId="1" xfId="0" applyNumberFormat="1" applyFont="1" applyFill="1" applyBorder="1" applyAlignment="1" applyProtection="1">
      <alignment horizontal="left" vertical="center" wrapText="1"/>
      <protection hidden="1"/>
    </xf>
    <xf numFmtId="0" fontId="41" fillId="2" borderId="31" xfId="0" applyNumberFormat="1" applyFont="1" applyFill="1" applyBorder="1" applyAlignment="1" applyProtection="1">
      <alignment horizontal="left" vertical="center" wrapText="1"/>
      <protection hidden="1"/>
    </xf>
    <xf numFmtId="3" fontId="4" fillId="2" borderId="14" xfId="0" applyNumberFormat="1" applyFont="1" applyFill="1" applyBorder="1" applyAlignment="1" applyProtection="1">
      <alignment horizontal="left" vertical="center" wrapText="1"/>
      <protection hidden="1"/>
    </xf>
    <xf numFmtId="3" fontId="4" fillId="2" borderId="0" xfId="0" applyNumberFormat="1" applyFont="1" applyFill="1" applyBorder="1" applyAlignment="1" applyProtection="1">
      <alignment horizontal="left" vertical="center" wrapText="1"/>
      <protection hidden="1"/>
    </xf>
    <xf numFmtId="3" fontId="4" fillId="2" borderId="15" xfId="0" applyNumberFormat="1" applyFont="1" applyFill="1" applyBorder="1" applyAlignment="1" applyProtection="1">
      <alignment horizontal="left" vertical="center" wrapText="1"/>
      <protection hidden="1"/>
    </xf>
    <xf numFmtId="167" fontId="4" fillId="2" borderId="14" xfId="0" applyNumberFormat="1" applyFont="1" applyFill="1" applyBorder="1" applyAlignment="1" applyProtection="1">
      <alignment horizontal="right" vertical="center"/>
      <protection hidden="1"/>
    </xf>
    <xf numFmtId="167" fontId="4" fillId="2" borderId="15" xfId="0" applyNumberFormat="1" applyFont="1" applyFill="1" applyBorder="1" applyAlignment="1" applyProtection="1">
      <alignment horizontal="right" vertical="center"/>
      <protection hidden="1"/>
    </xf>
    <xf numFmtId="167" fontId="4" fillId="2" borderId="67" xfId="0" applyNumberFormat="1" applyFont="1" applyFill="1" applyBorder="1" applyAlignment="1" applyProtection="1">
      <alignment horizontal="right" vertical="center"/>
      <protection hidden="1"/>
    </xf>
    <xf numFmtId="167" fontId="4" fillId="2" borderId="22" xfId="0" applyNumberFormat="1" applyFont="1" applyFill="1" applyBorder="1" applyAlignment="1" applyProtection="1">
      <alignment horizontal="right" vertical="center"/>
      <protection hidden="1"/>
    </xf>
    <xf numFmtId="0" fontId="5" fillId="16" borderId="77" xfId="0" applyNumberFormat="1" applyFont="1" applyFill="1" applyBorder="1" applyAlignment="1" applyProtection="1">
      <alignment horizontal="center"/>
      <protection locked="0" hidden="1"/>
    </xf>
    <xf numFmtId="0" fontId="5" fillId="16" borderId="46" xfId="0" applyNumberFormat="1" applyFont="1" applyFill="1" applyBorder="1" applyAlignment="1" applyProtection="1">
      <alignment horizontal="center"/>
      <protection locked="0" hidden="1"/>
    </xf>
    <xf numFmtId="49" fontId="19" fillId="21" borderId="72" xfId="0" applyNumberFormat="1" applyFont="1" applyFill="1" applyBorder="1" applyAlignment="1" applyProtection="1">
      <alignment horizontal="left" vertical="center" wrapText="1"/>
      <protection hidden="1"/>
    </xf>
    <xf numFmtId="49" fontId="19" fillId="21" borderId="73" xfId="0" applyNumberFormat="1" applyFont="1" applyFill="1" applyBorder="1" applyAlignment="1" applyProtection="1">
      <alignment horizontal="left" vertical="center" wrapText="1"/>
      <protection hidden="1"/>
    </xf>
    <xf numFmtId="49" fontId="19" fillId="21" borderId="13" xfId="0" applyNumberFormat="1" applyFont="1" applyFill="1" applyBorder="1" applyAlignment="1" applyProtection="1">
      <alignment horizontal="left" vertical="center" wrapText="1"/>
      <protection hidden="1"/>
    </xf>
    <xf numFmtId="10" fontId="18" fillId="22" borderId="72" xfId="0" applyNumberFormat="1" applyFont="1" applyFill="1" applyBorder="1" applyAlignment="1" applyProtection="1">
      <alignment horizontal="center" vertical="center" wrapText="1"/>
      <protection hidden="1"/>
    </xf>
    <xf numFmtId="10" fontId="18" fillId="22" borderId="73" xfId="0" applyNumberFormat="1" applyFont="1" applyFill="1" applyBorder="1" applyAlignment="1" applyProtection="1">
      <alignment horizontal="center" vertical="center" wrapText="1"/>
      <protection hidden="1"/>
    </xf>
    <xf numFmtId="10" fontId="18" fillId="22" borderId="13" xfId="0" applyNumberFormat="1" applyFont="1" applyFill="1" applyBorder="1" applyAlignment="1" applyProtection="1">
      <alignment horizontal="center" vertical="center" wrapText="1"/>
      <protection hidden="1"/>
    </xf>
    <xf numFmtId="3" fontId="6" fillId="2" borderId="55" xfId="0" applyNumberFormat="1" applyFont="1" applyFill="1" applyBorder="1" applyAlignment="1" applyProtection="1">
      <alignment horizontal="center" vertical="center" wrapText="1"/>
      <protection hidden="1"/>
    </xf>
    <xf numFmtId="3" fontId="6" fillId="2" borderId="74" xfId="0" applyNumberFormat="1" applyFont="1" applyFill="1" applyBorder="1" applyAlignment="1" applyProtection="1">
      <alignment horizontal="center" vertical="center" wrapText="1"/>
      <protection hidden="1"/>
    </xf>
    <xf numFmtId="3" fontId="6" fillId="2" borderId="79" xfId="0" applyNumberFormat="1" applyFont="1" applyFill="1" applyBorder="1" applyAlignment="1" applyProtection="1">
      <alignment horizontal="left" vertical="center" wrapText="1"/>
      <protection hidden="1"/>
    </xf>
    <xf numFmtId="3" fontId="6" fillId="2" borderId="73" xfId="0" applyNumberFormat="1" applyFont="1" applyFill="1" applyBorder="1" applyAlignment="1" applyProtection="1">
      <alignment horizontal="left" vertical="center" wrapText="1"/>
      <protection hidden="1"/>
    </xf>
    <xf numFmtId="3" fontId="6" fillId="2" borderId="13" xfId="0" applyNumberFormat="1" applyFont="1" applyFill="1" applyBorder="1" applyAlignment="1" applyProtection="1">
      <alignment horizontal="left" vertical="center" wrapText="1"/>
      <protection hidden="1"/>
    </xf>
    <xf numFmtId="3" fontId="6" fillId="2" borderId="77" xfId="0" applyNumberFormat="1" applyFont="1" applyFill="1" applyBorder="1" applyAlignment="1" applyProtection="1">
      <alignment horizontal="center" vertical="center" wrapText="1"/>
      <protection hidden="1"/>
    </xf>
    <xf numFmtId="3" fontId="6" fillId="2" borderId="36" xfId="0" applyNumberFormat="1" applyFont="1" applyFill="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0" fontId="24" fillId="0" borderId="0" xfId="0" applyFont="1" applyFill="1" applyBorder="1" applyAlignment="1" applyProtection="1">
      <alignment horizontal="center" wrapText="1"/>
      <protection hidden="1"/>
    </xf>
    <xf numFmtId="0" fontId="24" fillId="0" borderId="0" xfId="0" quotePrefix="1"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12" fillId="0" borderId="80" xfId="0" applyFont="1" applyBorder="1" applyAlignment="1" applyProtection="1">
      <alignment horizontal="center"/>
      <protection hidden="1"/>
    </xf>
    <xf numFmtId="0" fontId="12" fillId="0" borderId="81" xfId="0" applyFont="1" applyBorder="1" applyAlignment="1" applyProtection="1">
      <alignment horizontal="center"/>
      <protection hidden="1"/>
    </xf>
    <xf numFmtId="0" fontId="12" fillId="0" borderId="82" xfId="0" applyFont="1" applyBorder="1" applyAlignment="1" applyProtection="1">
      <alignment horizontal="center"/>
      <protection hidden="1"/>
    </xf>
    <xf numFmtId="0" fontId="24" fillId="0" borderId="0" xfId="0" applyFont="1" applyFill="1" applyBorder="1" applyAlignment="1" applyProtection="1">
      <alignment horizontal="left"/>
      <protection hidden="1"/>
    </xf>
    <xf numFmtId="0" fontId="39" fillId="0" borderId="0" xfId="0" quotePrefix="1" applyFont="1" applyFill="1" applyBorder="1" applyAlignment="1" applyProtection="1">
      <alignment horizontal="left" vertical="center" wrapText="1"/>
      <protection hidden="1"/>
    </xf>
    <xf numFmtId="0" fontId="39"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center"/>
      <protection hidden="1"/>
    </xf>
    <xf numFmtId="3" fontId="14" fillId="2" borderId="72" xfId="0" applyNumberFormat="1" applyFont="1" applyFill="1" applyBorder="1" applyAlignment="1" applyProtection="1">
      <alignment horizontal="left" vertical="center" wrapText="1"/>
      <protection hidden="1"/>
    </xf>
    <xf numFmtId="3" fontId="14" fillId="2" borderId="73" xfId="0" applyNumberFormat="1" applyFont="1" applyFill="1" applyBorder="1" applyAlignment="1" applyProtection="1">
      <alignment horizontal="left" vertical="center" wrapText="1"/>
      <protection hidden="1"/>
    </xf>
    <xf numFmtId="3" fontId="14" fillId="2" borderId="13" xfId="0" applyNumberFormat="1" applyFont="1" applyFill="1" applyBorder="1" applyAlignment="1" applyProtection="1">
      <alignment horizontal="left" vertical="center" wrapText="1"/>
      <protection hidden="1"/>
    </xf>
    <xf numFmtId="167" fontId="14" fillId="6" borderId="72" xfId="0" applyNumberFormat="1" applyFont="1" applyFill="1" applyBorder="1" applyAlignment="1" applyProtection="1">
      <alignment horizontal="center"/>
      <protection hidden="1"/>
    </xf>
    <xf numFmtId="167" fontId="14" fillId="6" borderId="13" xfId="0" applyNumberFormat="1" applyFont="1" applyFill="1" applyBorder="1" applyAlignment="1" applyProtection="1">
      <alignment horizontal="center"/>
      <protection hidden="1"/>
    </xf>
    <xf numFmtId="3" fontId="6" fillId="2" borderId="46" xfId="0" applyNumberFormat="1" applyFont="1" applyFill="1" applyBorder="1" applyAlignment="1" applyProtection="1">
      <alignment horizontal="center" vertical="center" wrapText="1"/>
      <protection hidden="1"/>
    </xf>
    <xf numFmtId="3" fontId="6" fillId="2" borderId="24" xfId="0" applyNumberFormat="1" applyFont="1" applyFill="1" applyBorder="1" applyAlignment="1" applyProtection="1">
      <alignment horizontal="center" vertical="center" wrapText="1"/>
      <protection hidden="1"/>
    </xf>
    <xf numFmtId="0" fontId="12" fillId="0" borderId="0" xfId="0" applyFont="1" applyAlignment="1" applyProtection="1">
      <alignment horizontal="center"/>
      <protection hidden="1"/>
    </xf>
    <xf numFmtId="3" fontId="6" fillId="2" borderId="33" xfId="0" applyNumberFormat="1" applyFont="1" applyFill="1" applyBorder="1" applyAlignment="1" applyProtection="1">
      <alignment horizontal="center" vertical="center" wrapText="1"/>
      <protection hidden="1"/>
    </xf>
    <xf numFmtId="10" fontId="4" fillId="7" borderId="0" xfId="0" applyNumberFormat="1" applyFont="1" applyFill="1" applyBorder="1" applyAlignment="1" applyProtection="1">
      <alignment horizontal="center" vertical="center"/>
      <protection hidden="1"/>
    </xf>
    <xf numFmtId="0" fontId="12" fillId="16" borderId="77" xfId="0" applyNumberFormat="1" applyFont="1" applyFill="1" applyBorder="1" applyAlignment="1" applyProtection="1">
      <alignment horizontal="left"/>
      <protection locked="0" hidden="1"/>
    </xf>
    <xf numFmtId="0" fontId="12" fillId="16" borderId="46" xfId="0" applyNumberFormat="1" applyFont="1" applyFill="1" applyBorder="1" applyAlignment="1" applyProtection="1">
      <alignment horizontal="left"/>
      <protection locked="0" hidden="1"/>
    </xf>
    <xf numFmtId="3" fontId="6" fillId="2" borderId="10" xfId="0" applyNumberFormat="1" applyFont="1" applyFill="1" applyBorder="1" applyAlignment="1" applyProtection="1">
      <alignment horizontal="center" vertical="center" wrapText="1"/>
      <protection hidden="1"/>
    </xf>
    <xf numFmtId="3" fontId="6" fillId="2" borderId="78" xfId="0" applyNumberFormat="1" applyFont="1" applyFill="1" applyBorder="1" applyAlignment="1" applyProtection="1">
      <alignment horizontal="center" vertical="center" wrapText="1"/>
      <protection hidden="1"/>
    </xf>
    <xf numFmtId="3" fontId="6" fillId="2" borderId="54" xfId="0" applyNumberFormat="1" applyFont="1" applyFill="1" applyBorder="1" applyAlignment="1" applyProtection="1">
      <alignment horizontal="center" vertical="center" wrapText="1"/>
      <protection hidden="1"/>
    </xf>
    <xf numFmtId="0" fontId="2" fillId="16" borderId="30" xfId="0" applyFont="1" applyFill="1" applyBorder="1" applyAlignment="1" applyProtection="1">
      <alignment horizontal="left"/>
      <protection locked="0" hidden="1"/>
    </xf>
    <xf numFmtId="0" fontId="2" fillId="16" borderId="1" xfId="0" applyFont="1" applyFill="1" applyBorder="1" applyAlignment="1" applyProtection="1">
      <alignment horizontal="left"/>
      <protection locked="0" hidden="1"/>
    </xf>
    <xf numFmtId="0" fontId="2" fillId="16" borderId="31" xfId="0" applyFont="1" applyFill="1" applyBorder="1" applyAlignment="1" applyProtection="1">
      <alignment horizontal="left"/>
      <protection locked="0" hidden="1"/>
    </xf>
    <xf numFmtId="0" fontId="2" fillId="17" borderId="14" xfId="0" applyFont="1" applyFill="1" applyBorder="1" applyAlignment="1" applyProtection="1">
      <alignment horizontal="left"/>
      <protection hidden="1"/>
    </xf>
    <xf numFmtId="0" fontId="2" fillId="17" borderId="0" xfId="0" applyFont="1" applyFill="1" applyBorder="1" applyAlignment="1" applyProtection="1">
      <alignment horizontal="left"/>
      <protection hidden="1"/>
    </xf>
    <xf numFmtId="0" fontId="2" fillId="17" borderId="15" xfId="0" applyFont="1" applyFill="1" applyBorder="1" applyAlignment="1" applyProtection="1">
      <alignment horizontal="left"/>
      <protection hidden="1"/>
    </xf>
    <xf numFmtId="167" fontId="4" fillId="7" borderId="0" xfId="0" applyNumberFormat="1" applyFont="1" applyFill="1" applyBorder="1" applyAlignment="1" applyProtection="1">
      <alignment horizontal="center" vertical="center" wrapText="1"/>
      <protection hidden="1"/>
    </xf>
    <xf numFmtId="0" fontId="4" fillId="7" borderId="0" xfId="0" applyFont="1" applyFill="1" applyBorder="1" applyAlignment="1" applyProtection="1">
      <alignment horizontal="center" vertical="center"/>
      <protection hidden="1"/>
    </xf>
    <xf numFmtId="10" fontId="14" fillId="6" borderId="72" xfId="4" applyNumberFormat="1" applyFont="1" applyFill="1" applyBorder="1" applyAlignment="1" applyProtection="1">
      <alignment horizontal="center"/>
      <protection hidden="1"/>
    </xf>
    <xf numFmtId="10" fontId="14" fillId="6" borderId="13" xfId="4" applyNumberFormat="1" applyFont="1" applyFill="1" applyBorder="1" applyAlignment="1" applyProtection="1">
      <alignment horizontal="center"/>
      <protection hidden="1"/>
    </xf>
    <xf numFmtId="0" fontId="2" fillId="17" borderId="67" xfId="0" applyFont="1" applyFill="1" applyBorder="1" applyAlignment="1" applyProtection="1">
      <alignment horizontal="left"/>
      <protection hidden="1"/>
    </xf>
    <xf numFmtId="0" fontId="2" fillId="17" borderId="16" xfId="0" applyFont="1" applyFill="1" applyBorder="1" applyAlignment="1" applyProtection="1">
      <alignment horizontal="left"/>
      <protection hidden="1"/>
    </xf>
    <xf numFmtId="0" fontId="2" fillId="17" borderId="22" xfId="0" applyFont="1" applyFill="1" applyBorder="1" applyAlignment="1" applyProtection="1">
      <alignment horizontal="left"/>
      <protection hidden="1"/>
    </xf>
    <xf numFmtId="0" fontId="2" fillId="16" borderId="11" xfId="0" applyFont="1" applyFill="1" applyBorder="1" applyAlignment="1" applyProtection="1">
      <alignment horizontal="left" vertical="top" wrapText="1"/>
      <protection locked="0" hidden="1"/>
    </xf>
    <xf numFmtId="0" fontId="2" fillId="16" borderId="20" xfId="0" applyFont="1" applyFill="1" applyBorder="1" applyAlignment="1" applyProtection="1">
      <alignment horizontal="left" vertical="top" wrapText="1"/>
      <protection locked="0" hidden="1"/>
    </xf>
    <xf numFmtId="0" fontId="2" fillId="16" borderId="12" xfId="0" applyFont="1" applyFill="1" applyBorder="1" applyAlignment="1" applyProtection="1">
      <alignment horizontal="left" vertical="top" wrapText="1"/>
      <protection locked="0" hidden="1"/>
    </xf>
    <xf numFmtId="10" fontId="10" fillId="2" borderId="55" xfId="0" applyNumberFormat="1" applyFont="1" applyFill="1" applyBorder="1" applyAlignment="1" applyProtection="1">
      <alignment horizontal="center" vertical="center" textRotation="255" wrapText="1" readingOrder="2"/>
      <protection hidden="1"/>
    </xf>
    <xf numFmtId="10" fontId="10" fillId="2" borderId="62" xfId="0" applyNumberFormat="1" applyFont="1" applyFill="1" applyBorder="1" applyAlignment="1" applyProtection="1">
      <alignment horizontal="center" vertical="center" textRotation="255" wrapText="1" readingOrder="2"/>
      <protection hidden="1"/>
    </xf>
    <xf numFmtId="10" fontId="10" fillId="2" borderId="52" xfId="0" applyNumberFormat="1" applyFont="1" applyFill="1" applyBorder="1" applyAlignment="1" applyProtection="1">
      <alignment horizontal="center" vertical="center" textRotation="255" wrapText="1" readingOrder="2"/>
      <protection hidden="1"/>
    </xf>
    <xf numFmtId="0" fontId="2" fillId="16" borderId="9" xfId="0" applyFont="1" applyFill="1" applyBorder="1" applyAlignment="1" applyProtection="1">
      <alignment horizontal="left"/>
      <protection locked="0" hidden="1"/>
    </xf>
    <xf numFmtId="0" fontId="2" fillId="16" borderId="24" xfId="0" applyFont="1" applyFill="1" applyBorder="1" applyAlignment="1" applyProtection="1">
      <alignment horizontal="left"/>
      <protection locked="0" hidden="1"/>
    </xf>
    <xf numFmtId="0" fontId="4" fillId="2" borderId="24" xfId="0" applyNumberFormat="1" applyFont="1" applyFill="1" applyBorder="1" applyAlignment="1" applyProtection="1">
      <alignment horizontal="left" vertical="center" wrapText="1"/>
      <protection hidden="1"/>
    </xf>
    <xf numFmtId="0" fontId="4" fillId="2" borderId="10" xfId="0" applyNumberFormat="1" applyFont="1" applyFill="1" applyBorder="1" applyAlignment="1" applyProtection="1">
      <alignment horizontal="left" vertical="center" wrapText="1"/>
      <protection hidden="1"/>
    </xf>
    <xf numFmtId="0" fontId="3" fillId="20" borderId="67" xfId="0" applyFont="1" applyFill="1" applyBorder="1" applyAlignment="1" applyProtection="1">
      <alignment horizontal="center" vertical="center" wrapText="1"/>
      <protection hidden="1"/>
    </xf>
    <xf numFmtId="0" fontId="3" fillId="20" borderId="16" xfId="0" applyFont="1" applyFill="1" applyBorder="1" applyAlignment="1" applyProtection="1">
      <alignment horizontal="center" vertical="center" wrapText="1"/>
      <protection hidden="1"/>
    </xf>
    <xf numFmtId="0" fontId="3" fillId="20" borderId="22" xfId="0" applyFont="1" applyFill="1" applyBorder="1" applyAlignment="1" applyProtection="1">
      <alignment horizontal="center" vertical="center" wrapText="1"/>
      <protection hidden="1"/>
    </xf>
    <xf numFmtId="167" fontId="14" fillId="2" borderId="72" xfId="0" applyNumberFormat="1" applyFont="1" applyFill="1" applyBorder="1" applyAlignment="1" applyProtection="1">
      <alignment horizontal="right" vertical="center"/>
      <protection hidden="1"/>
    </xf>
    <xf numFmtId="167" fontId="14" fillId="2" borderId="13" xfId="0" applyNumberFormat="1" applyFont="1" applyFill="1" applyBorder="1" applyAlignment="1" applyProtection="1">
      <alignment horizontal="right" vertical="center"/>
      <protection hidden="1"/>
    </xf>
    <xf numFmtId="167" fontId="14" fillId="6" borderId="71" xfId="0" applyNumberFormat="1" applyFont="1" applyFill="1" applyBorder="1" applyAlignment="1" applyProtection="1">
      <alignment horizontal="center" vertical="center"/>
      <protection hidden="1"/>
    </xf>
    <xf numFmtId="167" fontId="14" fillId="6" borderId="13" xfId="0" applyNumberFormat="1" applyFont="1" applyFill="1" applyBorder="1" applyAlignment="1" applyProtection="1">
      <alignment horizontal="center" vertical="center"/>
      <protection hidden="1"/>
    </xf>
    <xf numFmtId="0" fontId="3" fillId="0" borderId="23" xfId="0" applyFont="1" applyFill="1" applyBorder="1" applyAlignment="1" applyProtection="1">
      <alignment horizontal="right"/>
      <protection hidden="1"/>
    </xf>
    <xf numFmtId="0" fontId="3" fillId="0" borderId="75" xfId="0" applyFont="1" applyFill="1" applyBorder="1" applyAlignment="1" applyProtection="1">
      <alignment horizontal="right"/>
      <protection hidden="1"/>
    </xf>
    <xf numFmtId="165" fontId="6" fillId="2" borderId="20" xfId="1" applyFont="1" applyFill="1" applyBorder="1" applyAlignment="1" applyProtection="1">
      <alignment horizontal="center" vertical="center" wrapText="1"/>
      <protection hidden="1"/>
    </xf>
    <xf numFmtId="165" fontId="6" fillId="2" borderId="12" xfId="1" applyFont="1" applyFill="1" applyBorder="1" applyAlignment="1" applyProtection="1">
      <alignment horizontal="center" vertical="center" wrapText="1"/>
      <protection hidden="1"/>
    </xf>
    <xf numFmtId="10" fontId="14" fillId="6" borderId="72" xfId="4" applyNumberFormat="1" applyFont="1" applyFill="1" applyBorder="1" applyAlignment="1" applyProtection="1">
      <alignment horizontal="center" vertical="center"/>
      <protection hidden="1"/>
    </xf>
    <xf numFmtId="10" fontId="14" fillId="6" borderId="13" xfId="4" applyNumberFormat="1" applyFont="1" applyFill="1" applyBorder="1" applyAlignment="1" applyProtection="1">
      <alignment horizontal="center" vertical="center"/>
      <protection hidden="1"/>
    </xf>
    <xf numFmtId="0" fontId="23" fillId="7" borderId="0" xfId="0" applyFont="1" applyFill="1" applyBorder="1" applyAlignment="1" applyProtection="1">
      <alignment horizontal="center" vertical="top" wrapText="1"/>
      <protection hidden="1"/>
    </xf>
    <xf numFmtId="0" fontId="4" fillId="2" borderId="7" xfId="0" applyFont="1" applyFill="1" applyBorder="1" applyAlignment="1" applyProtection="1">
      <alignment horizontal="center" vertical="center" wrapText="1"/>
      <protection hidden="1"/>
    </xf>
    <xf numFmtId="0" fontId="4" fillId="2" borderId="26"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6" fillId="17" borderId="9" xfId="0" applyFont="1" applyFill="1" applyBorder="1" applyAlignment="1" applyProtection="1">
      <alignment horizontal="center" vertical="center" wrapText="1"/>
      <protection hidden="1"/>
    </xf>
    <xf numFmtId="0" fontId="6" fillId="17" borderId="24" xfId="0" applyFont="1" applyFill="1" applyBorder="1" applyAlignment="1" applyProtection="1">
      <alignment horizontal="center" vertical="center" wrapText="1"/>
      <protection hidden="1"/>
    </xf>
    <xf numFmtId="0" fontId="6" fillId="17" borderId="10" xfId="0" applyFont="1" applyFill="1" applyBorder="1" applyAlignment="1" applyProtection="1">
      <alignment horizontal="center" vertical="center" wrapText="1"/>
      <protection hidden="1"/>
    </xf>
    <xf numFmtId="0" fontId="4" fillId="2" borderId="11" xfId="2" applyFont="1" applyFill="1" applyBorder="1" applyAlignment="1" applyProtection="1">
      <alignment horizontal="center" vertical="center" wrapText="1"/>
      <protection hidden="1"/>
    </xf>
    <xf numFmtId="0" fontId="4" fillId="2" borderId="20" xfId="2" applyFont="1" applyFill="1" applyBorder="1" applyAlignment="1" applyProtection="1">
      <alignment horizontal="center" vertical="center" wrapText="1"/>
      <protection hidden="1"/>
    </xf>
    <xf numFmtId="0" fontId="4" fillId="2" borderId="12" xfId="2" applyFont="1" applyFill="1" applyBorder="1" applyAlignment="1" applyProtection="1">
      <alignment horizontal="center" vertical="center" wrapText="1"/>
      <protection hidden="1"/>
    </xf>
    <xf numFmtId="0" fontId="5" fillId="2" borderId="64" xfId="0" applyNumberFormat="1" applyFont="1" applyFill="1" applyBorder="1" applyAlignment="1" applyProtection="1">
      <alignment horizontal="center" vertical="center" wrapText="1"/>
      <protection hidden="1"/>
    </xf>
    <xf numFmtId="0" fontId="5" fillId="2" borderId="47" xfId="0" applyNumberFormat="1" applyFont="1" applyFill="1" applyBorder="1" applyAlignment="1" applyProtection="1">
      <alignment horizontal="center" vertical="center" wrapText="1"/>
      <protection hidden="1"/>
    </xf>
    <xf numFmtId="14" fontId="2" fillId="16" borderId="64" xfId="0" applyNumberFormat="1" applyFont="1" applyFill="1" applyBorder="1" applyAlignment="1" applyProtection="1">
      <alignment horizontal="center" vertical="center" wrapText="1"/>
      <protection locked="0" hidden="1"/>
    </xf>
    <xf numFmtId="14" fontId="2" fillId="16" borderId="1" xfId="0" applyNumberFormat="1" applyFont="1" applyFill="1" applyBorder="1" applyAlignment="1" applyProtection="1">
      <alignment horizontal="center" vertical="center" wrapText="1"/>
      <protection locked="0" hidden="1"/>
    </xf>
    <xf numFmtId="14" fontId="2" fillId="16" borderId="47" xfId="0" applyNumberFormat="1" applyFont="1" applyFill="1" applyBorder="1" applyAlignment="1" applyProtection="1">
      <alignment horizontal="center" vertical="center" wrapText="1"/>
      <protection locked="0" hidden="1"/>
    </xf>
    <xf numFmtId="0" fontId="2" fillId="17" borderId="18" xfId="0" applyFont="1" applyFill="1" applyBorder="1" applyAlignment="1" applyProtection="1">
      <alignment horizontal="left"/>
      <protection hidden="1"/>
    </xf>
    <xf numFmtId="0" fontId="2" fillId="17" borderId="65" xfId="0" applyFont="1" applyFill="1" applyBorder="1" applyAlignment="1" applyProtection="1">
      <alignment horizontal="left"/>
      <protection hidden="1"/>
    </xf>
    <xf numFmtId="0" fontId="2" fillId="17" borderId="66" xfId="0" applyFont="1" applyFill="1" applyBorder="1" applyAlignment="1" applyProtection="1">
      <alignment horizontal="left"/>
      <protection hidden="1"/>
    </xf>
    <xf numFmtId="0" fontId="2" fillId="17" borderId="27" xfId="0" applyFont="1" applyFill="1" applyBorder="1" applyAlignment="1" applyProtection="1">
      <alignment horizontal="left"/>
      <protection locked="0" hidden="1"/>
    </xf>
    <xf numFmtId="0" fontId="2" fillId="17" borderId="36" xfId="0" applyFont="1" applyFill="1" applyBorder="1" applyAlignment="1" applyProtection="1">
      <alignment horizontal="left"/>
      <protection locked="0" hidden="1"/>
    </xf>
    <xf numFmtId="0" fontId="2" fillId="17" borderId="46" xfId="0" applyFont="1" applyFill="1" applyBorder="1" applyAlignment="1" applyProtection="1">
      <alignment horizontal="left"/>
      <protection locked="0" hidden="1"/>
    </xf>
    <xf numFmtId="0" fontId="4" fillId="2" borderId="26" xfId="0" applyNumberFormat="1" applyFont="1" applyFill="1" applyBorder="1" applyAlignment="1" applyProtection="1">
      <alignment horizontal="left" vertical="center" wrapText="1"/>
      <protection hidden="1"/>
    </xf>
    <xf numFmtId="0" fontId="4" fillId="2" borderId="8" xfId="0" applyNumberFormat="1" applyFont="1" applyFill="1" applyBorder="1" applyAlignment="1" applyProtection="1">
      <alignment horizontal="left" vertical="center" wrapText="1"/>
      <protection hidden="1"/>
    </xf>
    <xf numFmtId="0" fontId="4" fillId="2" borderId="68" xfId="0" applyNumberFormat="1" applyFont="1" applyFill="1" applyBorder="1" applyAlignment="1" applyProtection="1">
      <alignment horizontal="center" vertical="center" wrapText="1"/>
      <protection hidden="1"/>
    </xf>
    <xf numFmtId="0" fontId="4" fillId="2" borderId="69" xfId="0" applyNumberFormat="1" applyFont="1" applyFill="1" applyBorder="1" applyAlignment="1" applyProtection="1">
      <alignment horizontal="center" vertical="center" wrapText="1"/>
      <protection hidden="1"/>
    </xf>
    <xf numFmtId="0" fontId="4" fillId="2" borderId="70" xfId="0" applyNumberFormat="1" applyFont="1" applyFill="1" applyBorder="1" applyAlignment="1" applyProtection="1">
      <alignment horizontal="center" vertical="center" wrapText="1"/>
      <protection hidden="1"/>
    </xf>
    <xf numFmtId="0" fontId="6" fillId="16" borderId="30" xfId="0" quotePrefix="1" applyNumberFormat="1" applyFont="1" applyFill="1" applyBorder="1" applyAlignment="1" applyProtection="1">
      <alignment horizontal="center" vertical="center" wrapText="1"/>
      <protection locked="0" hidden="1"/>
    </xf>
    <xf numFmtId="0" fontId="6" fillId="16" borderId="1" xfId="0" applyNumberFormat="1" applyFont="1" applyFill="1" applyBorder="1" applyAlignment="1" applyProtection="1">
      <alignment horizontal="center" vertical="center" wrapText="1"/>
      <protection locked="0" hidden="1"/>
    </xf>
    <xf numFmtId="0" fontId="6" fillId="16" borderId="47" xfId="0" applyNumberFormat="1" applyFont="1" applyFill="1" applyBorder="1" applyAlignment="1" applyProtection="1">
      <alignment horizontal="center" vertical="center" wrapText="1"/>
      <protection locked="0" hidden="1"/>
    </xf>
    <xf numFmtId="0" fontId="3" fillId="9" borderId="113" xfId="0" applyFont="1" applyFill="1" applyBorder="1" applyAlignment="1" applyProtection="1">
      <alignment horizontal="center" vertical="center" wrapText="1"/>
      <protection hidden="1"/>
    </xf>
    <xf numFmtId="0" fontId="3" fillId="9" borderId="49" xfId="0" applyFont="1" applyFill="1" applyBorder="1" applyAlignment="1" applyProtection="1">
      <alignment horizontal="center" vertical="center" wrapText="1"/>
      <protection hidden="1"/>
    </xf>
    <xf numFmtId="0" fontId="3" fillId="9" borderId="83" xfId="0" applyFont="1" applyFill="1" applyBorder="1" applyAlignment="1" applyProtection="1">
      <alignment horizontal="center" vertical="center" wrapText="1"/>
      <protection hidden="1"/>
    </xf>
    <xf numFmtId="0" fontId="3" fillId="9" borderId="51" xfId="0" applyFont="1" applyFill="1" applyBorder="1" applyAlignment="1" applyProtection="1">
      <alignment horizontal="center" vertical="center" wrapText="1"/>
      <protection hidden="1"/>
    </xf>
    <xf numFmtId="0" fontId="3" fillId="9" borderId="6" xfId="0" applyFont="1" applyFill="1" applyBorder="1" applyAlignment="1" applyProtection="1">
      <alignment horizontal="center" vertical="top" wrapText="1"/>
      <protection hidden="1"/>
    </xf>
    <xf numFmtId="0" fontId="3" fillId="9" borderId="84" xfId="0" applyFont="1" applyFill="1" applyBorder="1" applyAlignment="1" applyProtection="1">
      <alignment horizontal="center" vertical="top" wrapText="1"/>
      <protection hidden="1"/>
    </xf>
    <xf numFmtId="0" fontId="3" fillId="9" borderId="63" xfId="0" applyFont="1" applyFill="1" applyBorder="1" applyAlignment="1" applyProtection="1">
      <alignment horizontal="center" vertical="top" wrapText="1"/>
      <protection hidden="1"/>
    </xf>
    <xf numFmtId="0" fontId="3" fillId="9" borderId="46" xfId="0" applyFont="1" applyFill="1" applyBorder="1" applyAlignment="1" applyProtection="1">
      <alignment horizontal="center" vertical="top" wrapText="1"/>
      <protection hidden="1"/>
    </xf>
    <xf numFmtId="0" fontId="3" fillId="9" borderId="26" xfId="0" applyFont="1" applyFill="1" applyBorder="1" applyAlignment="1" applyProtection="1">
      <alignment horizontal="center" vertical="top" wrapText="1"/>
      <protection hidden="1"/>
    </xf>
    <xf numFmtId="0" fontId="3" fillId="9" borderId="77" xfId="0" applyFont="1" applyFill="1" applyBorder="1" applyAlignment="1" applyProtection="1">
      <alignment horizontal="center" vertical="top" wrapText="1"/>
      <protection hidden="1"/>
    </xf>
    <xf numFmtId="0" fontId="3" fillId="9" borderId="7" xfId="0" applyFont="1" applyFill="1" applyBorder="1" applyAlignment="1" applyProtection="1">
      <alignment horizontal="center" vertical="top" wrapText="1"/>
      <protection hidden="1"/>
    </xf>
    <xf numFmtId="0" fontId="3" fillId="9" borderId="8" xfId="0" applyFont="1" applyFill="1" applyBorder="1" applyAlignment="1" applyProtection="1">
      <alignment horizontal="center" vertical="top" wrapText="1"/>
      <protection hidden="1"/>
    </xf>
    <xf numFmtId="0" fontId="3" fillId="9" borderId="55" xfId="0" applyFont="1" applyFill="1" applyBorder="1" applyAlignment="1" applyProtection="1">
      <alignment horizontal="center" vertical="center" wrapText="1"/>
      <protection hidden="1"/>
    </xf>
    <xf numFmtId="0" fontId="3" fillId="9" borderId="52" xfId="0" applyFont="1" applyFill="1" applyBorder="1" applyAlignment="1" applyProtection="1">
      <alignment horizontal="center" vertical="center" wrapText="1"/>
      <protection hidden="1"/>
    </xf>
    <xf numFmtId="0" fontId="3" fillId="9" borderId="18" xfId="0" applyFont="1" applyFill="1" applyBorder="1" applyAlignment="1" applyProtection="1">
      <alignment horizontal="center" vertical="center"/>
      <protection hidden="1"/>
    </xf>
    <xf numFmtId="0" fontId="3" fillId="9" borderId="67" xfId="0" applyFont="1" applyFill="1" applyBorder="1" applyAlignment="1" applyProtection="1">
      <alignment horizontal="center" vertical="center"/>
      <protection hidden="1"/>
    </xf>
    <xf numFmtId="0" fontId="3" fillId="17" borderId="67" xfId="0" applyFont="1" applyFill="1" applyBorder="1" applyAlignment="1" applyProtection="1">
      <alignment horizontal="center" vertical="center"/>
      <protection hidden="1"/>
    </xf>
    <xf numFmtId="0" fontId="3" fillId="17" borderId="16" xfId="0" applyFont="1" applyFill="1" applyBorder="1" applyAlignment="1" applyProtection="1">
      <alignment horizontal="center" vertical="center"/>
      <protection hidden="1"/>
    </xf>
    <xf numFmtId="0" fontId="3" fillId="17" borderId="22" xfId="0" applyFont="1" applyFill="1" applyBorder="1" applyAlignment="1" applyProtection="1">
      <alignment horizontal="center" vertical="center"/>
      <protection hidden="1"/>
    </xf>
    <xf numFmtId="0" fontId="3" fillId="9" borderId="66"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3" fillId="9" borderId="85" xfId="0" applyFont="1" applyFill="1" applyBorder="1" applyAlignment="1" applyProtection="1">
      <alignment horizontal="center" vertical="center"/>
      <protection hidden="1"/>
    </xf>
    <xf numFmtId="0" fontId="3" fillId="9" borderId="61" xfId="0" applyFont="1" applyFill="1" applyBorder="1" applyAlignment="1" applyProtection="1">
      <alignment horizontal="center" vertical="center"/>
      <protection hidden="1"/>
    </xf>
    <xf numFmtId="0" fontId="3" fillId="9" borderId="86" xfId="0" applyFont="1" applyFill="1" applyBorder="1" applyAlignment="1" applyProtection="1">
      <alignment horizontal="center" vertical="center"/>
      <protection hidden="1"/>
    </xf>
    <xf numFmtId="0" fontId="3" fillId="9" borderId="57" xfId="0" applyFont="1" applyFill="1" applyBorder="1" applyAlignment="1" applyProtection="1">
      <alignment horizontal="center" vertical="center"/>
      <protection hidden="1"/>
    </xf>
    <xf numFmtId="0" fontId="3" fillId="17" borderId="72" xfId="0" applyFont="1" applyFill="1" applyBorder="1" applyAlignment="1" applyProtection="1">
      <alignment horizontal="center" vertical="center"/>
      <protection hidden="1"/>
    </xf>
    <xf numFmtId="0" fontId="3" fillId="17" borderId="73" xfId="0" applyFont="1" applyFill="1" applyBorder="1" applyAlignment="1" applyProtection="1">
      <alignment horizontal="center" vertical="center"/>
      <protection hidden="1"/>
    </xf>
    <xf numFmtId="0" fontId="3" fillId="17" borderId="13" xfId="0" applyFont="1" applyFill="1" applyBorder="1" applyAlignment="1" applyProtection="1">
      <alignment horizontal="center" vertical="center"/>
      <protection hidden="1"/>
    </xf>
    <xf numFmtId="0" fontId="3" fillId="9" borderId="62" xfId="0" applyFont="1" applyFill="1" applyBorder="1" applyAlignment="1" applyProtection="1">
      <alignment horizontal="center" vertical="center" wrapText="1"/>
      <protection hidden="1"/>
    </xf>
    <xf numFmtId="0" fontId="3" fillId="9" borderId="83" xfId="0" applyFont="1" applyFill="1" applyBorder="1" applyAlignment="1" applyProtection="1">
      <alignment horizontal="center" vertical="center"/>
      <protection hidden="1"/>
    </xf>
    <xf numFmtId="0" fontId="3" fillId="9" borderId="51" xfId="0" applyFont="1" applyFill="1" applyBorder="1" applyAlignment="1" applyProtection="1">
      <alignment horizontal="center" vertical="center"/>
      <protection hidden="1"/>
    </xf>
    <xf numFmtId="0" fontId="3" fillId="17" borderId="72" xfId="0" applyFont="1" applyFill="1" applyBorder="1" applyAlignment="1" applyProtection="1">
      <alignment horizontal="center"/>
      <protection hidden="1"/>
    </xf>
    <xf numFmtId="0" fontId="3" fillId="17" borderId="73" xfId="0" applyFont="1" applyFill="1" applyBorder="1" applyAlignment="1" applyProtection="1">
      <alignment horizontal="center"/>
      <protection hidden="1"/>
    </xf>
    <xf numFmtId="0" fontId="3" fillId="17" borderId="13" xfId="0" applyFont="1" applyFill="1" applyBorder="1" applyAlignment="1" applyProtection="1">
      <alignment horizontal="center"/>
      <protection hidden="1"/>
    </xf>
    <xf numFmtId="0" fontId="3" fillId="9" borderId="18" xfId="0" applyFont="1" applyFill="1" applyBorder="1" applyAlignment="1" applyProtection="1">
      <alignment horizontal="center" vertical="center" wrapText="1"/>
      <protection hidden="1"/>
    </xf>
    <xf numFmtId="0" fontId="3" fillId="9" borderId="67" xfId="0" applyFont="1" applyFill="1" applyBorder="1" applyAlignment="1" applyProtection="1">
      <alignment horizontal="center" vertical="center" wrapText="1"/>
      <protection hidden="1"/>
    </xf>
    <xf numFmtId="0" fontId="3" fillId="9" borderId="81" xfId="0" applyFont="1" applyFill="1" applyBorder="1" applyAlignment="1" applyProtection="1">
      <alignment horizontal="center" vertical="center"/>
      <protection hidden="1"/>
    </xf>
    <xf numFmtId="0" fontId="3" fillId="9" borderId="50" xfId="0" applyFont="1" applyFill="1" applyBorder="1" applyAlignment="1" applyProtection="1">
      <alignment horizontal="center" vertical="center"/>
      <protection hidden="1"/>
    </xf>
    <xf numFmtId="0" fontId="3" fillId="17" borderId="87" xfId="0" applyFont="1" applyFill="1" applyBorder="1" applyAlignment="1" applyProtection="1">
      <alignment horizontal="center"/>
      <protection hidden="1"/>
    </xf>
    <xf numFmtId="0" fontId="3" fillId="17" borderId="88" xfId="0" applyFont="1" applyFill="1" applyBorder="1" applyAlignment="1" applyProtection="1">
      <alignment horizontal="center"/>
      <protection hidden="1"/>
    </xf>
    <xf numFmtId="0" fontId="3" fillId="17" borderId="59" xfId="0" applyFont="1" applyFill="1" applyBorder="1" applyAlignment="1" applyProtection="1">
      <alignment horizontal="center"/>
      <protection hidden="1"/>
    </xf>
    <xf numFmtId="0" fontId="3" fillId="0" borderId="24" xfId="0" applyFont="1" applyFill="1" applyBorder="1" applyAlignment="1" applyProtection="1">
      <alignment horizontal="right" vertical="center" wrapText="1"/>
    </xf>
    <xf numFmtId="0" fontId="5" fillId="0" borderId="0" xfId="0" applyFont="1" applyFill="1" applyBorder="1" applyAlignment="1" applyProtection="1">
      <alignment horizontal="right" vertical="center" wrapText="1"/>
    </xf>
    <xf numFmtId="0" fontId="3" fillId="9" borderId="89" xfId="0" applyFont="1" applyFill="1" applyBorder="1" applyAlignment="1" applyProtection="1">
      <alignment horizontal="center" vertical="center"/>
    </xf>
    <xf numFmtId="0" fontId="3" fillId="9" borderId="90" xfId="0" applyFont="1" applyFill="1" applyBorder="1" applyAlignment="1" applyProtection="1">
      <alignment horizontal="center" vertical="center"/>
    </xf>
    <xf numFmtId="0" fontId="3" fillId="9" borderId="91" xfId="0" applyFont="1" applyFill="1" applyBorder="1" applyAlignment="1" applyProtection="1">
      <alignment horizontal="center" vertical="center"/>
    </xf>
    <xf numFmtId="0" fontId="3" fillId="9" borderId="6" xfId="0" applyFont="1" applyFill="1" applyBorder="1" applyAlignment="1" applyProtection="1">
      <alignment horizontal="center" vertical="center"/>
      <protection hidden="1"/>
    </xf>
    <xf numFmtId="0" fontId="3" fillId="9" borderId="84" xfId="0" applyFont="1" applyFill="1" applyBorder="1" applyAlignment="1" applyProtection="1">
      <alignment horizontal="center" vertical="center"/>
      <protection hidden="1"/>
    </xf>
    <xf numFmtId="0" fontId="3" fillId="9" borderId="79" xfId="0" applyFont="1" applyFill="1" applyBorder="1" applyAlignment="1" applyProtection="1">
      <alignment horizontal="center" vertical="center"/>
      <protection hidden="1"/>
    </xf>
    <xf numFmtId="0" fontId="25" fillId="0" borderId="64"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14" fillId="9" borderId="69" xfId="0" applyFont="1" applyFill="1" applyBorder="1" applyAlignment="1" applyProtection="1">
      <alignment horizontal="center" vertical="center" wrapText="1"/>
      <protection hidden="1"/>
    </xf>
    <xf numFmtId="0" fontId="14" fillId="9" borderId="34" xfId="0" applyFont="1" applyFill="1" applyBorder="1" applyAlignment="1" applyProtection="1">
      <alignment horizontal="center" vertical="center" wrapText="1"/>
      <protection hidden="1"/>
    </xf>
    <xf numFmtId="4" fontId="3" fillId="9" borderId="68" xfId="0" applyNumberFormat="1" applyFont="1" applyFill="1" applyBorder="1" applyAlignment="1" applyProtection="1">
      <alignment horizontal="center" vertical="center" wrapText="1"/>
      <protection hidden="1"/>
    </xf>
    <xf numFmtId="4" fontId="3" fillId="9" borderId="92" xfId="0" applyNumberFormat="1" applyFont="1" applyFill="1" applyBorder="1" applyAlignment="1" applyProtection="1">
      <alignment horizontal="center" vertical="center" wrapText="1"/>
      <protection hidden="1"/>
    </xf>
    <xf numFmtId="0" fontId="36" fillId="9" borderId="0" xfId="0" applyFont="1" applyFill="1" applyAlignment="1" applyProtection="1">
      <alignment horizontal="center"/>
    </xf>
    <xf numFmtId="0" fontId="3" fillId="9" borderId="66"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16" fillId="0" borderId="24" xfId="0" applyFont="1" applyBorder="1" applyAlignment="1" applyProtection="1">
      <alignment horizontal="center" wrapText="1"/>
    </xf>
    <xf numFmtId="0" fontId="0" fillId="0" borderId="0" xfId="0" applyBorder="1" applyAlignment="1" applyProtection="1">
      <alignment horizontal="left" vertical="top" wrapText="1"/>
    </xf>
    <xf numFmtId="0" fontId="25" fillId="0" borderId="47" xfId="0" applyFont="1" applyFill="1" applyBorder="1" applyAlignment="1" applyProtection="1">
      <alignment horizontal="center" vertical="center"/>
    </xf>
    <xf numFmtId="0" fontId="34" fillId="0" borderId="0" xfId="0" applyFont="1" applyFill="1" applyBorder="1" applyAlignment="1" applyProtection="1">
      <alignment horizontal="center" wrapText="1"/>
      <protection hidden="1"/>
    </xf>
    <xf numFmtId="0" fontId="3" fillId="9" borderId="72" xfId="0" applyFont="1" applyFill="1" applyBorder="1" applyAlignment="1" applyProtection="1">
      <alignment horizontal="center" vertical="center" wrapText="1"/>
      <protection hidden="1"/>
    </xf>
    <xf numFmtId="0" fontId="3" fillId="9" borderId="73" xfId="0" applyFont="1" applyFill="1" applyBorder="1" applyAlignment="1" applyProtection="1">
      <alignment horizontal="center" vertical="center" wrapText="1"/>
      <protection hidden="1"/>
    </xf>
    <xf numFmtId="0" fontId="0" fillId="9" borderId="13" xfId="0" applyFill="1" applyBorder="1" applyAlignment="1" applyProtection="1">
      <alignment horizontal="center" vertical="center" wrapText="1"/>
      <protection hidden="1"/>
    </xf>
    <xf numFmtId="0" fontId="3" fillId="9" borderId="14" xfId="0" applyFont="1" applyFill="1" applyBorder="1" applyAlignment="1" applyProtection="1">
      <alignment horizontal="center" vertical="center" wrapText="1"/>
      <protection hidden="1"/>
    </xf>
    <xf numFmtId="0" fontId="3" fillId="9" borderId="15" xfId="0" applyFont="1" applyFill="1" applyBorder="1" applyAlignment="1" applyProtection="1">
      <alignment horizontal="center" vertical="center" wrapText="1"/>
      <protection hidden="1"/>
    </xf>
    <xf numFmtId="0" fontId="3" fillId="9" borderId="68" xfId="0" applyFont="1" applyFill="1" applyBorder="1" applyAlignment="1" applyProtection="1">
      <alignment horizontal="center" vertical="center" wrapText="1"/>
      <protection hidden="1"/>
    </xf>
    <xf numFmtId="0" fontId="3" fillId="9" borderId="70" xfId="0" applyFont="1" applyFill="1" applyBorder="1" applyAlignment="1" applyProtection="1">
      <alignment horizontal="center" vertical="center" wrapText="1"/>
      <protection hidden="1"/>
    </xf>
    <xf numFmtId="4" fontId="3" fillId="9" borderId="14" xfId="0" applyNumberFormat="1" applyFont="1" applyFill="1" applyBorder="1" applyAlignment="1" applyProtection="1">
      <alignment horizontal="center" vertical="center" wrapText="1"/>
      <protection hidden="1"/>
    </xf>
    <xf numFmtId="4" fontId="3" fillId="9" borderId="23" xfId="0" applyNumberFormat="1" applyFont="1" applyFill="1" applyBorder="1" applyAlignment="1" applyProtection="1">
      <alignment horizontal="center" vertical="center" wrapText="1"/>
      <protection hidden="1"/>
    </xf>
    <xf numFmtId="0" fontId="3" fillId="9" borderId="7" xfId="0" applyFont="1" applyFill="1" applyBorder="1" applyAlignment="1" applyProtection="1">
      <alignment horizontal="center" vertical="center" wrapText="1"/>
      <protection hidden="1"/>
    </xf>
    <xf numFmtId="0" fontId="3" fillId="9" borderId="26" xfId="0" applyFont="1" applyFill="1" applyBorder="1" applyAlignment="1" applyProtection="1">
      <alignment horizontal="center" vertical="center" wrapText="1"/>
      <protection hidden="1"/>
    </xf>
    <xf numFmtId="0" fontId="3" fillId="9" borderId="8" xfId="0" applyFont="1" applyFill="1" applyBorder="1" applyAlignment="1" applyProtection="1">
      <alignment horizontal="center" vertical="center" wrapText="1"/>
      <protection hidden="1"/>
    </xf>
    <xf numFmtId="0" fontId="14" fillId="9" borderId="0" xfId="0" applyFont="1" applyFill="1" applyBorder="1" applyAlignment="1" applyProtection="1">
      <alignment horizontal="center" vertical="center" wrapText="1"/>
      <protection hidden="1"/>
    </xf>
    <xf numFmtId="0" fontId="14" fillId="9" borderId="93" xfId="0" applyFont="1" applyFill="1" applyBorder="1" applyAlignment="1" applyProtection="1">
      <alignment horizontal="center" vertical="center" wrapText="1"/>
      <protection hidden="1"/>
    </xf>
    <xf numFmtId="0" fontId="3" fillId="9" borderId="65" xfId="0" applyFont="1" applyFill="1" applyBorder="1" applyAlignment="1" applyProtection="1">
      <alignment horizontal="center" vertical="center" wrapText="1"/>
      <protection hidden="1"/>
    </xf>
    <xf numFmtId="0" fontId="3" fillId="9" borderId="16" xfId="0" applyFont="1" applyFill="1" applyBorder="1" applyAlignment="1" applyProtection="1">
      <alignment horizontal="center" vertical="center" wrapText="1"/>
      <protection hidden="1"/>
    </xf>
    <xf numFmtId="0" fontId="6" fillId="0" borderId="7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cellXfs>
  <cellStyles count="9">
    <cellStyle name="Comma 2" xfId="1" xr:uid="{00000000-0005-0000-0000-000000000000}"/>
    <cellStyle name="Comma 2 2" xfId="7" xr:uid="{00000000-0005-0000-0000-000001000000}"/>
    <cellStyle name="Hyperlink" xfId="2" builtinId="8"/>
    <cellStyle name="Normal" xfId="0" builtinId="0"/>
    <cellStyle name="Normal 4" xfId="3" xr:uid="{00000000-0005-0000-0000-000004000000}"/>
    <cellStyle name="Percent" xfId="4" builtinId="5"/>
    <cellStyle name="Percent 2" xfId="5" xr:uid="{00000000-0005-0000-0000-000006000000}"/>
    <cellStyle name="Percent 3" xfId="6" xr:uid="{00000000-0005-0000-0000-000007000000}"/>
    <cellStyle name="Percent 3 2" xfId="8" xr:uid="{00000000-0005-0000-0000-000008000000}"/>
  </cellStyles>
  <dxfs count="16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lor rgb="FFFF0000"/>
      </font>
    </dxf>
    <dxf>
      <font>
        <b/>
        <i val="0"/>
        <condense val="0"/>
        <extend val="0"/>
        <color indexed="10"/>
      </font>
    </dxf>
    <dxf>
      <font>
        <b/>
        <i val="0"/>
        <color rgb="FFFF000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0</xdr:rowOff>
    </xdr:from>
    <xdr:to>
      <xdr:col>2</xdr:col>
      <xdr:colOff>123825</xdr:colOff>
      <xdr:row>1</xdr:row>
      <xdr:rowOff>209550</xdr:rowOff>
    </xdr:to>
    <xdr:pic>
      <xdr:nvPicPr>
        <xdr:cNvPr id="15659" name="Picture 1">
          <a:extLst>
            <a:ext uri="{FF2B5EF4-FFF2-40B4-BE49-F238E27FC236}">
              <a16:creationId xmlns:a16="http://schemas.microsoft.com/office/drawing/2014/main" id="{00000000-0008-0000-0000-00002B3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0"/>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47625</xdr:rowOff>
    </xdr:from>
    <xdr:to>
      <xdr:col>0</xdr:col>
      <xdr:colOff>38100</xdr:colOff>
      <xdr:row>4</xdr:row>
      <xdr:rowOff>47625</xdr:rowOff>
    </xdr:to>
    <xdr:pic>
      <xdr:nvPicPr>
        <xdr:cNvPr id="15660" name="Picture 2">
          <a:extLst>
            <a:ext uri="{FF2B5EF4-FFF2-40B4-BE49-F238E27FC236}">
              <a16:creationId xmlns:a16="http://schemas.microsoft.com/office/drawing/2014/main" id="{00000000-0008-0000-0000-00002C3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7625"/>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28575</xdr:rowOff>
    </xdr:from>
    <xdr:to>
      <xdr:col>1</xdr:col>
      <xdr:colOff>866775</xdr:colOff>
      <xdr:row>4</xdr:row>
      <xdr:rowOff>28575</xdr:rowOff>
    </xdr:to>
    <xdr:pic>
      <xdr:nvPicPr>
        <xdr:cNvPr id="15661" name="Picture 2">
          <a:extLst>
            <a:ext uri="{FF2B5EF4-FFF2-40B4-BE49-F238E27FC236}">
              <a16:creationId xmlns:a16="http://schemas.microsoft.com/office/drawing/2014/main" id="{00000000-0008-0000-0000-00002D3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1247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0</xdr:row>
      <xdr:rowOff>19050</xdr:rowOff>
    </xdr:from>
    <xdr:to>
      <xdr:col>4</xdr:col>
      <xdr:colOff>38100</xdr:colOff>
      <xdr:row>1</xdr:row>
      <xdr:rowOff>219075</xdr:rowOff>
    </xdr:to>
    <xdr:pic>
      <xdr:nvPicPr>
        <xdr:cNvPr id="15662" name="Picture 1">
          <a:extLst>
            <a:ext uri="{FF2B5EF4-FFF2-40B4-BE49-F238E27FC236}">
              <a16:creationId xmlns:a16="http://schemas.microsoft.com/office/drawing/2014/main" id="{00000000-0008-0000-0000-00002E3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9050"/>
          <a:ext cx="18954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X243"/>
  <sheetViews>
    <sheetView tabSelected="1" zoomScaleNormal="100" workbookViewId="0">
      <selection activeCell="F40" sqref="F40:F45"/>
    </sheetView>
  </sheetViews>
  <sheetFormatPr baseColWidth="10" defaultColWidth="0" defaultRowHeight="13" zeroHeight="1" x14ac:dyDescent="0.15"/>
  <cols>
    <col min="1" max="1" width="6" style="60" customWidth="1"/>
    <col min="2" max="2" width="18.1640625" style="188" customWidth="1"/>
    <col min="3" max="3" width="13.5" style="188" customWidth="1"/>
    <col min="4" max="4" width="14.5" style="60" customWidth="1"/>
    <col min="5" max="5" width="2.5" style="60" customWidth="1"/>
    <col min="6" max="6" width="21" style="60" customWidth="1"/>
    <col min="7" max="7" width="1.5" style="60" customWidth="1"/>
    <col min="8" max="8" width="15.1640625" style="60" customWidth="1"/>
    <col min="9" max="9" width="1.5" style="60" customWidth="1"/>
    <col min="10" max="10" width="14.5" style="60" customWidth="1"/>
    <col min="11" max="11" width="1.5" style="60" customWidth="1"/>
    <col min="12" max="12" width="19.5" style="60" customWidth="1"/>
    <col min="13" max="13" width="1.1640625" style="60" hidden="1" customWidth="1"/>
    <col min="14" max="14" width="11.1640625" style="60" hidden="1" customWidth="1"/>
    <col min="15" max="15" width="1.5" style="60" hidden="1" customWidth="1"/>
    <col min="16" max="16" width="12.5" style="60" hidden="1" customWidth="1"/>
    <col min="17" max="17" width="1.5" style="60" hidden="1" customWidth="1"/>
    <col min="18" max="18" width="13" style="60" hidden="1" customWidth="1"/>
    <col min="19" max="19" width="1.5" style="60" hidden="1" customWidth="1"/>
    <col min="20" max="20" width="10.83203125" style="60" hidden="1" customWidth="1"/>
    <col min="21" max="21" width="1.5" style="60" hidden="1" customWidth="1"/>
    <col min="22" max="22" width="15.5" style="60" customWidth="1"/>
    <col min="23" max="23" width="19.33203125" style="60" customWidth="1"/>
    <col min="24" max="16384" width="0" style="149" hidden="1"/>
  </cols>
  <sheetData>
    <row r="1" spans="1:24" ht="14" x14ac:dyDescent="0.15">
      <c r="A1" s="19"/>
      <c r="B1" s="19"/>
      <c r="C1" s="19"/>
      <c r="D1" s="20"/>
      <c r="E1" s="20"/>
      <c r="F1" s="20"/>
      <c r="G1" s="20"/>
      <c r="H1" s="20"/>
      <c r="I1" s="20"/>
      <c r="J1" s="20"/>
      <c r="K1" s="20"/>
      <c r="L1" s="20"/>
      <c r="M1" s="20"/>
      <c r="N1" s="20"/>
      <c r="O1" s="20"/>
      <c r="P1" s="20"/>
      <c r="Q1" s="20"/>
      <c r="R1" s="20"/>
      <c r="S1" s="20"/>
      <c r="T1" s="20"/>
      <c r="U1" s="20"/>
      <c r="V1" s="20"/>
      <c r="W1" s="20"/>
    </row>
    <row r="2" spans="1:24" ht="24" customHeight="1" x14ac:dyDescent="0.15">
      <c r="A2" s="19"/>
      <c r="B2" s="19"/>
      <c r="C2" s="19"/>
      <c r="D2" s="21"/>
      <c r="E2" s="21"/>
      <c r="F2" s="20"/>
      <c r="G2" s="20"/>
      <c r="H2" s="20"/>
      <c r="I2" s="20"/>
      <c r="J2" s="20"/>
      <c r="K2" s="20"/>
      <c r="L2" s="20"/>
      <c r="M2" s="20"/>
      <c r="N2" s="20"/>
      <c r="O2" s="20"/>
      <c r="P2" s="20"/>
      <c r="Q2" s="20"/>
      <c r="R2" s="20"/>
      <c r="S2" s="20"/>
      <c r="T2" s="20"/>
      <c r="U2" s="20"/>
      <c r="V2" s="20"/>
      <c r="W2" s="20"/>
    </row>
    <row r="3" spans="1:24" ht="16.5" customHeight="1" x14ac:dyDescent="0.15">
      <c r="A3" s="19"/>
      <c r="C3" s="498" t="str">
        <f>+Translation!A76</f>
        <v>Key action 3: Social inclusion and common values: the contribution in the field of education, training and youth</v>
      </c>
      <c r="D3" s="498"/>
      <c r="E3" s="498"/>
      <c r="F3" s="498"/>
      <c r="G3" s="498"/>
      <c r="H3" s="498"/>
      <c r="I3" s="498"/>
      <c r="J3" s="498"/>
      <c r="K3" s="498"/>
      <c r="L3" s="498"/>
      <c r="M3" s="498"/>
      <c r="N3" s="498"/>
      <c r="O3" s="498"/>
      <c r="P3" s="498"/>
      <c r="Q3" s="498"/>
      <c r="R3" s="498"/>
      <c r="S3" s="498"/>
      <c r="T3" s="498"/>
      <c r="U3" s="498"/>
      <c r="V3" s="498"/>
      <c r="W3" s="20"/>
    </row>
    <row r="4" spans="1:24" ht="16" x14ac:dyDescent="0.15">
      <c r="A4" s="19"/>
      <c r="B4" s="263"/>
      <c r="C4" s="498"/>
      <c r="D4" s="498"/>
      <c r="E4" s="498"/>
      <c r="F4" s="498"/>
      <c r="G4" s="498"/>
      <c r="H4" s="498"/>
      <c r="I4" s="498"/>
      <c r="J4" s="498"/>
      <c r="K4" s="498"/>
      <c r="L4" s="498"/>
      <c r="M4" s="498"/>
      <c r="N4" s="498"/>
      <c r="O4" s="498"/>
      <c r="P4" s="498"/>
      <c r="Q4" s="498"/>
      <c r="R4" s="498"/>
      <c r="S4" s="498"/>
      <c r="T4" s="498"/>
      <c r="U4" s="498"/>
      <c r="V4" s="498"/>
      <c r="W4" s="20"/>
    </row>
    <row r="5" spans="1:24" ht="12.75" customHeight="1" thickBot="1" x14ac:dyDescent="0.2">
      <c r="A5" s="22"/>
      <c r="B5" s="22"/>
      <c r="C5" s="22"/>
      <c r="D5" s="20"/>
      <c r="E5" s="20"/>
      <c r="F5" s="410"/>
      <c r="G5" s="410"/>
      <c r="H5" s="410"/>
      <c r="I5" s="20"/>
      <c r="J5" s="20"/>
      <c r="K5" s="20"/>
      <c r="L5" s="20"/>
      <c r="M5" s="20"/>
      <c r="N5" s="20"/>
      <c r="O5" s="20"/>
      <c r="P5" s="20"/>
      <c r="Q5" s="20"/>
      <c r="R5" s="20"/>
      <c r="S5" s="20"/>
      <c r="T5" s="20"/>
      <c r="U5" s="20"/>
      <c r="V5" s="20"/>
      <c r="W5" s="20"/>
    </row>
    <row r="6" spans="1:24" ht="16" x14ac:dyDescent="0.15">
      <c r="A6" s="499" t="str">
        <f>Translation!A21</f>
        <v xml:space="preserve">Before completing this table please read carefully the instructions available on </v>
      </c>
      <c r="B6" s="500"/>
      <c r="C6" s="500"/>
      <c r="D6" s="500"/>
      <c r="E6" s="500"/>
      <c r="F6" s="500"/>
      <c r="G6" s="500"/>
      <c r="H6" s="500"/>
      <c r="I6" s="500"/>
      <c r="J6" s="500"/>
      <c r="K6" s="500"/>
      <c r="L6" s="500"/>
      <c r="M6" s="500"/>
      <c r="N6" s="500"/>
      <c r="O6" s="500"/>
      <c r="P6" s="500"/>
      <c r="Q6" s="500"/>
      <c r="R6" s="500"/>
      <c r="S6" s="500"/>
      <c r="T6" s="500"/>
      <c r="U6" s="500"/>
      <c r="V6" s="501"/>
      <c r="W6" s="23"/>
    </row>
    <row r="7" spans="1:24" ht="16.5" customHeight="1" x14ac:dyDescent="0.15">
      <c r="A7" s="502" t="str">
        <f>+Translation!A24</f>
        <v>CALL FOR PROPOSAL - EACEA/10/2018 - Erasmus+ programme</v>
      </c>
      <c r="B7" s="503"/>
      <c r="C7" s="503"/>
      <c r="D7" s="503"/>
      <c r="E7" s="503"/>
      <c r="F7" s="503"/>
      <c r="G7" s="503"/>
      <c r="H7" s="503"/>
      <c r="I7" s="503"/>
      <c r="J7" s="503"/>
      <c r="K7" s="503"/>
      <c r="L7" s="503"/>
      <c r="M7" s="503"/>
      <c r="N7" s="503"/>
      <c r="O7" s="503"/>
      <c r="P7" s="503"/>
      <c r="Q7" s="503"/>
      <c r="R7" s="503"/>
      <c r="S7" s="503"/>
      <c r="T7" s="503"/>
      <c r="U7" s="503"/>
      <c r="V7" s="504"/>
      <c r="W7" s="23"/>
    </row>
    <row r="8" spans="1:24" ht="17" thickBot="1" x14ac:dyDescent="0.2">
      <c r="A8" s="505" t="str">
        <f>Translation!A65</f>
        <v>Guidelines for applicants</v>
      </c>
      <c r="B8" s="506"/>
      <c r="C8" s="506"/>
      <c r="D8" s="506"/>
      <c r="E8" s="506"/>
      <c r="F8" s="506"/>
      <c r="G8" s="506"/>
      <c r="H8" s="506"/>
      <c r="I8" s="506"/>
      <c r="J8" s="506"/>
      <c r="K8" s="506"/>
      <c r="L8" s="506"/>
      <c r="M8" s="506"/>
      <c r="N8" s="506"/>
      <c r="O8" s="506"/>
      <c r="P8" s="506"/>
      <c r="Q8" s="506"/>
      <c r="R8" s="506"/>
      <c r="S8" s="506"/>
      <c r="T8" s="506"/>
      <c r="U8" s="506"/>
      <c r="V8" s="507"/>
      <c r="W8" s="23"/>
    </row>
    <row r="9" spans="1:24" ht="15" thickBot="1" x14ac:dyDescent="0.2">
      <c r="A9" s="24"/>
      <c r="B9" s="24"/>
      <c r="C9" s="24"/>
      <c r="D9" s="23"/>
      <c r="E9" s="23"/>
      <c r="F9" s="23"/>
      <c r="G9" s="23"/>
      <c r="H9" s="23"/>
      <c r="I9" s="23"/>
      <c r="J9" s="23"/>
      <c r="K9" s="23"/>
      <c r="L9" s="23"/>
      <c r="M9" s="23"/>
      <c r="N9" s="23"/>
      <c r="O9" s="23"/>
      <c r="P9" s="23"/>
      <c r="Q9" s="23"/>
      <c r="R9" s="23"/>
      <c r="S9" s="23"/>
      <c r="T9" s="23"/>
      <c r="U9" s="23"/>
      <c r="V9" s="23"/>
      <c r="W9" s="23"/>
    </row>
    <row r="10" spans="1:24" ht="16" x14ac:dyDescent="0.15">
      <c r="A10" s="513" t="str">
        <f>Translation!A78</f>
        <v>Language</v>
      </c>
      <c r="B10" s="514"/>
      <c r="C10" s="515"/>
      <c r="D10" s="516" t="s">
        <v>112</v>
      </c>
      <c r="E10" s="517"/>
      <c r="F10" s="518"/>
      <c r="G10" s="519"/>
      <c r="H10" s="519"/>
      <c r="I10" s="519"/>
      <c r="J10" s="519"/>
      <c r="K10" s="519"/>
      <c r="L10" s="519"/>
      <c r="M10" s="519"/>
      <c r="N10" s="519"/>
      <c r="O10" s="519"/>
      <c r="P10" s="519"/>
      <c r="Q10" s="519"/>
      <c r="R10" s="519"/>
      <c r="S10" s="519"/>
      <c r="T10" s="519"/>
      <c r="U10" s="519"/>
      <c r="V10" s="520"/>
      <c r="W10" s="23"/>
    </row>
    <row r="11" spans="1:24" ht="36.75" customHeight="1" x14ac:dyDescent="0.15">
      <c r="A11" s="465" t="str">
        <f>Translation!A7</f>
        <v>Action</v>
      </c>
      <c r="B11" s="466"/>
      <c r="C11" s="467"/>
      <c r="D11" s="521" t="str">
        <f>+C3</f>
        <v>Key action 3: Social inclusion and common values: the contribution in the field of education, training and youth</v>
      </c>
      <c r="E11" s="522"/>
      <c r="F11" s="522"/>
      <c r="G11" s="522"/>
      <c r="H11" s="522"/>
      <c r="I11" s="522"/>
      <c r="J11" s="522"/>
      <c r="K11" s="522"/>
      <c r="L11" s="522"/>
      <c r="M11" s="522"/>
      <c r="N11" s="522"/>
      <c r="O11" s="522"/>
      <c r="P11" s="522"/>
      <c r="Q11" s="522"/>
      <c r="R11" s="522"/>
      <c r="S11" s="522"/>
      <c r="T11" s="522"/>
      <c r="U11" s="522"/>
      <c r="V11" s="523"/>
      <c r="W11" s="23"/>
    </row>
    <row r="12" spans="1:24" s="319" customFormat="1" ht="24" customHeight="1" x14ac:dyDescent="0.15">
      <c r="A12" s="401" t="s">
        <v>601</v>
      </c>
      <c r="B12" s="402"/>
      <c r="C12" s="403"/>
      <c r="D12" s="404">
        <v>1</v>
      </c>
      <c r="E12" s="405"/>
      <c r="F12" s="406"/>
      <c r="G12" s="407" t="str">
        <f>+IF(D12=1,"Education and training",IF(D12=2,"Youth",""))</f>
        <v>Education and training</v>
      </c>
      <c r="H12" s="408"/>
      <c r="I12" s="408"/>
      <c r="J12" s="408"/>
      <c r="K12" s="408"/>
      <c r="L12" s="408"/>
      <c r="M12" s="408"/>
      <c r="N12" s="408"/>
      <c r="O12" s="408"/>
      <c r="P12" s="408"/>
      <c r="Q12" s="408"/>
      <c r="R12" s="408"/>
      <c r="S12" s="408"/>
      <c r="T12" s="408"/>
      <c r="U12" s="408"/>
      <c r="V12" s="409"/>
      <c r="W12" s="318"/>
    </row>
    <row r="13" spans="1:24" ht="15" customHeight="1" x14ac:dyDescent="0.15">
      <c r="A13" s="302"/>
      <c r="B13" s="303"/>
      <c r="C13" s="304"/>
      <c r="D13" s="411" t="str">
        <f>IF(OR(D14="please select duration",I14="please select project start date"),"please select a project duration and a project start date","")</f>
        <v/>
      </c>
      <c r="E13" s="412"/>
      <c r="F13" s="412"/>
      <c r="G13" s="412"/>
      <c r="H13" s="412"/>
      <c r="I13" s="412"/>
      <c r="J13" s="412"/>
      <c r="K13" s="412"/>
      <c r="L13" s="412"/>
      <c r="M13" s="412"/>
      <c r="N13" s="412"/>
      <c r="O13" s="412"/>
      <c r="P13" s="412"/>
      <c r="Q13" s="412"/>
      <c r="R13" s="412"/>
      <c r="S13" s="412"/>
      <c r="T13" s="412"/>
      <c r="U13" s="412"/>
      <c r="V13" s="413"/>
      <c r="W13" s="23"/>
    </row>
    <row r="14" spans="1:24" ht="39.75" customHeight="1" x14ac:dyDescent="0.15">
      <c r="A14" s="465" t="str">
        <f>Translation!A43</f>
        <v>Duration number of months</v>
      </c>
      <c r="B14" s="466"/>
      <c r="C14" s="467"/>
      <c r="D14" s="524">
        <v>24</v>
      </c>
      <c r="E14" s="525"/>
      <c r="F14" s="526"/>
      <c r="G14" s="508" t="str">
        <f>Translation!A59</f>
        <v>From: 31st of December 2018 ;  15th or 31 January 2019</v>
      </c>
      <c r="H14" s="509"/>
      <c r="I14" s="510">
        <v>43480</v>
      </c>
      <c r="J14" s="511"/>
      <c r="K14" s="512"/>
      <c r="L14" s="508" t="str">
        <f>Translation!A143</f>
        <v>To: 
(30/12/2020 - 31/01/2022)</v>
      </c>
      <c r="M14" s="509"/>
      <c r="N14" s="36"/>
      <c r="O14" s="36"/>
      <c r="P14" s="36"/>
      <c r="Q14" s="36"/>
      <c r="R14" s="36"/>
      <c r="S14" s="36"/>
      <c r="T14" s="36"/>
      <c r="U14" s="36"/>
      <c r="V14" s="392">
        <f>IF(D14="please select duration","",IF(D14=24,I14+365+365,I14+365+365+365))</f>
        <v>44210</v>
      </c>
      <c r="W14" s="23"/>
      <c r="X14" s="196"/>
    </row>
    <row r="15" spans="1:24" ht="14" x14ac:dyDescent="0.15">
      <c r="A15" s="465" t="str">
        <f>Translation!A101</f>
        <v>Organisation name</v>
      </c>
      <c r="B15" s="466"/>
      <c r="C15" s="467"/>
      <c r="D15" s="462" t="s">
        <v>621</v>
      </c>
      <c r="E15" s="463"/>
      <c r="F15" s="463"/>
      <c r="G15" s="463"/>
      <c r="H15" s="463"/>
      <c r="I15" s="463"/>
      <c r="J15" s="463"/>
      <c r="K15" s="463"/>
      <c r="L15" s="463"/>
      <c r="M15" s="463"/>
      <c r="N15" s="463"/>
      <c r="O15" s="463"/>
      <c r="P15" s="463"/>
      <c r="Q15" s="463"/>
      <c r="R15" s="463"/>
      <c r="S15" s="463"/>
      <c r="T15" s="463"/>
      <c r="U15" s="463"/>
      <c r="V15" s="464"/>
      <c r="W15" s="23"/>
    </row>
    <row r="16" spans="1:24" ht="16" x14ac:dyDescent="0.15">
      <c r="A16" s="465" t="str">
        <f>Translation!A118</f>
        <v>Project acronym</v>
      </c>
      <c r="B16" s="466"/>
      <c r="C16" s="467"/>
      <c r="D16" s="481" t="s">
        <v>622</v>
      </c>
      <c r="E16" s="482"/>
      <c r="F16" s="482"/>
      <c r="G16" s="483"/>
      <c r="H16" s="483"/>
      <c r="I16" s="483"/>
      <c r="J16" s="483"/>
      <c r="K16" s="483"/>
      <c r="L16" s="483"/>
      <c r="M16" s="483"/>
      <c r="N16" s="483"/>
      <c r="O16" s="483"/>
      <c r="P16" s="483"/>
      <c r="Q16" s="483"/>
      <c r="R16" s="483"/>
      <c r="S16" s="483"/>
      <c r="T16" s="483"/>
      <c r="U16" s="483"/>
      <c r="V16" s="484"/>
      <c r="W16" s="23"/>
    </row>
    <row r="17" spans="1:23" ht="15" thickBot="1" x14ac:dyDescent="0.2">
      <c r="A17" s="472" t="str">
        <f>Translation!A120</f>
        <v>Project title</v>
      </c>
      <c r="B17" s="473"/>
      <c r="C17" s="474"/>
      <c r="D17" s="475" t="s">
        <v>623</v>
      </c>
      <c r="E17" s="476"/>
      <c r="F17" s="476"/>
      <c r="G17" s="476"/>
      <c r="H17" s="476"/>
      <c r="I17" s="476"/>
      <c r="J17" s="476"/>
      <c r="K17" s="476"/>
      <c r="L17" s="476"/>
      <c r="M17" s="476"/>
      <c r="N17" s="476"/>
      <c r="O17" s="476"/>
      <c r="P17" s="476"/>
      <c r="Q17" s="476"/>
      <c r="R17" s="476"/>
      <c r="S17" s="476"/>
      <c r="T17" s="476"/>
      <c r="U17" s="476"/>
      <c r="V17" s="477"/>
      <c r="W17" s="23"/>
    </row>
    <row r="18" spans="1:23" ht="17" thickBot="1" x14ac:dyDescent="0.25">
      <c r="A18" s="197"/>
      <c r="B18" s="25"/>
      <c r="C18" s="25"/>
      <c r="D18" s="25"/>
      <c r="E18" s="25"/>
      <c r="F18" s="25"/>
      <c r="G18" s="25"/>
      <c r="H18" s="25"/>
      <c r="I18" s="25"/>
      <c r="J18" s="25"/>
      <c r="K18" s="25"/>
      <c r="L18" s="25"/>
      <c r="M18" s="25"/>
      <c r="N18" s="25"/>
      <c r="O18" s="25"/>
      <c r="P18" s="25"/>
      <c r="Q18" s="25"/>
      <c r="R18" s="25"/>
      <c r="S18" s="25"/>
      <c r="T18" s="25"/>
      <c r="U18" s="25"/>
      <c r="V18" s="25"/>
      <c r="W18" s="25"/>
    </row>
    <row r="19" spans="1:23" s="23" customFormat="1" ht="16.5" customHeight="1" thickBot="1" x14ac:dyDescent="0.2">
      <c r="A19" s="426" t="str">
        <f>Translation!A108</f>
        <v>Part I - Consolidated figures</v>
      </c>
      <c r="B19" s="427"/>
      <c r="C19" s="427"/>
      <c r="D19" s="427"/>
      <c r="E19" s="427"/>
      <c r="F19" s="427"/>
      <c r="G19" s="427"/>
      <c r="H19" s="427"/>
      <c r="I19" s="427"/>
      <c r="J19" s="427"/>
      <c r="K19" s="427"/>
      <c r="L19" s="427"/>
      <c r="M19" s="427"/>
      <c r="N19" s="427"/>
      <c r="O19" s="427"/>
      <c r="P19" s="427"/>
      <c r="Q19" s="427"/>
      <c r="R19" s="427"/>
      <c r="S19" s="427"/>
      <c r="T19" s="427"/>
      <c r="U19" s="427"/>
      <c r="V19" s="428"/>
    </row>
    <row r="20" spans="1:23" s="23" customFormat="1" ht="18.75" customHeight="1" thickBot="1" x14ac:dyDescent="0.25">
      <c r="A20" s="197"/>
      <c r="B20" s="431" t="str">
        <f>Translation!A74</f>
        <v>Item</v>
      </c>
      <c r="C20" s="432"/>
      <c r="D20" s="433"/>
      <c r="E20" s="434" t="str">
        <f>Translation!A148</f>
        <v xml:space="preserve">Total costs </v>
      </c>
      <c r="F20" s="435"/>
      <c r="G20" s="69"/>
      <c r="H20" s="485" t="str">
        <f>Translation!A172</f>
        <v>Warning messages</v>
      </c>
      <c r="I20" s="486"/>
      <c r="J20" s="486"/>
      <c r="K20" s="486"/>
      <c r="L20" s="486"/>
      <c r="M20" s="486"/>
      <c r="N20" s="486"/>
      <c r="O20" s="486"/>
      <c r="P20" s="486"/>
      <c r="Q20" s="486"/>
      <c r="R20" s="486"/>
      <c r="S20" s="486"/>
      <c r="T20" s="486"/>
      <c r="U20" s="486"/>
      <c r="V20" s="487"/>
    </row>
    <row r="21" spans="1:23" s="23" customFormat="1" ht="21.75" customHeight="1" thickBot="1" x14ac:dyDescent="0.2">
      <c r="A21" s="478" t="str">
        <f>Translation!A54</f>
        <v>Expenditure</v>
      </c>
      <c r="B21" s="423" t="str">
        <f>Translation!A66</f>
        <v>Heading A</v>
      </c>
      <c r="C21" s="424"/>
      <c r="D21" s="424"/>
      <c r="E21" s="424"/>
      <c r="F21" s="424"/>
      <c r="G21" s="424"/>
      <c r="H21" s="424"/>
      <c r="I21" s="424"/>
      <c r="J21" s="424"/>
      <c r="K21" s="424"/>
      <c r="L21" s="424"/>
      <c r="M21" s="424"/>
      <c r="N21" s="424"/>
      <c r="O21" s="424"/>
      <c r="P21" s="424"/>
      <c r="Q21" s="424"/>
      <c r="R21" s="424"/>
      <c r="S21" s="424"/>
      <c r="T21" s="424"/>
      <c r="U21" s="424"/>
      <c r="V21" s="425"/>
    </row>
    <row r="22" spans="1:23" s="23" customFormat="1" ht="17" thickBot="1" x14ac:dyDescent="0.2">
      <c r="A22" s="479"/>
      <c r="B22" s="414" t="str">
        <f>Translation!A130</f>
        <v>Staff costs</v>
      </c>
      <c r="C22" s="415"/>
      <c r="D22" s="416"/>
      <c r="E22" s="417">
        <f>+'A. Staff'!E4</f>
        <v>209705</v>
      </c>
      <c r="F22" s="418"/>
      <c r="G22" s="69"/>
      <c r="H22" s="436"/>
      <c r="I22" s="436"/>
      <c r="J22" s="436"/>
      <c r="K22" s="436"/>
      <c r="L22" s="436"/>
      <c r="M22" s="436"/>
      <c r="N22" s="436"/>
      <c r="O22" s="436"/>
      <c r="P22" s="436"/>
      <c r="Q22" s="436"/>
      <c r="R22" s="436"/>
      <c r="S22" s="436"/>
      <c r="T22" s="436"/>
      <c r="U22" s="436"/>
      <c r="V22" s="436"/>
    </row>
    <row r="23" spans="1:23" s="23" customFormat="1" ht="21.75" customHeight="1" thickBot="1" x14ac:dyDescent="0.2">
      <c r="A23" s="479"/>
      <c r="B23" s="423" t="str">
        <f>Translation!A67</f>
        <v>Heading B</v>
      </c>
      <c r="C23" s="424"/>
      <c r="D23" s="424"/>
      <c r="E23" s="424"/>
      <c r="F23" s="424"/>
      <c r="G23" s="424"/>
      <c r="H23" s="424"/>
      <c r="I23" s="424"/>
      <c r="J23" s="424"/>
      <c r="K23" s="424"/>
      <c r="L23" s="424"/>
      <c r="M23" s="424"/>
      <c r="N23" s="424"/>
      <c r="O23" s="424"/>
      <c r="P23" s="424"/>
      <c r="Q23" s="424"/>
      <c r="R23" s="424"/>
      <c r="S23" s="424"/>
      <c r="T23" s="424"/>
      <c r="U23" s="424"/>
      <c r="V23" s="425"/>
    </row>
    <row r="24" spans="1:23" s="23" customFormat="1" ht="16.5" customHeight="1" x14ac:dyDescent="0.15">
      <c r="A24" s="479"/>
      <c r="B24" s="414" t="str">
        <f>Translation!A165</f>
        <v>B1. Travel &amp; subsistence costs</v>
      </c>
      <c r="C24" s="415"/>
      <c r="D24" s="416"/>
      <c r="E24" s="417">
        <f>+'B.1 Travel and subsistence'!K221</f>
        <v>53200</v>
      </c>
      <c r="F24" s="418"/>
      <c r="G24" s="69"/>
      <c r="H24" s="440"/>
      <c r="I24" s="441"/>
      <c r="J24" s="441"/>
      <c r="K24" s="441"/>
      <c r="L24" s="441"/>
      <c r="M24" s="441"/>
      <c r="N24" s="441"/>
      <c r="O24" s="441"/>
      <c r="P24" s="441"/>
      <c r="Q24" s="441"/>
      <c r="R24" s="441"/>
      <c r="S24" s="441"/>
      <c r="T24" s="441"/>
      <c r="U24" s="441"/>
      <c r="V24" s="442"/>
    </row>
    <row r="25" spans="1:23" s="23" customFormat="1" ht="16.5" customHeight="1" x14ac:dyDescent="0.15">
      <c r="A25" s="479"/>
      <c r="B25" s="414" t="str">
        <f>Translation!A46</f>
        <v>B2. Equipment costs</v>
      </c>
      <c r="C25" s="415"/>
      <c r="D25" s="416"/>
      <c r="E25" s="417">
        <f>+'B.2 Equipment'!J54</f>
        <v>3800</v>
      </c>
      <c r="F25" s="418"/>
      <c r="G25" s="69"/>
      <c r="H25" s="443"/>
      <c r="I25" s="443"/>
      <c r="J25" s="443"/>
      <c r="K25" s="443"/>
      <c r="L25" s="443"/>
      <c r="M25" s="443"/>
      <c r="N25" s="443"/>
      <c r="O25" s="443"/>
      <c r="P25" s="443"/>
      <c r="Q25" s="443"/>
      <c r="R25" s="443"/>
      <c r="S25" s="443"/>
      <c r="T25" s="443"/>
      <c r="U25" s="443"/>
      <c r="V25" s="443"/>
    </row>
    <row r="26" spans="1:23" s="216" customFormat="1" ht="16" x14ac:dyDescent="0.15">
      <c r="A26" s="479"/>
      <c r="B26" s="414" t="str">
        <f>Translation!A136</f>
        <v xml:space="preserve">B3. Subcontracting costs </v>
      </c>
      <c r="C26" s="415"/>
      <c r="D26" s="416"/>
      <c r="E26" s="417">
        <f>+'B.3 Subcontracting'!F48</f>
        <v>14000</v>
      </c>
      <c r="F26" s="418"/>
      <c r="G26" s="215"/>
      <c r="H26" s="444"/>
      <c r="I26" s="445"/>
      <c r="J26" s="445"/>
      <c r="K26" s="445"/>
      <c r="L26" s="445"/>
      <c r="M26" s="445"/>
      <c r="N26" s="445"/>
      <c r="O26" s="445"/>
      <c r="P26" s="445"/>
      <c r="Q26" s="445"/>
      <c r="R26" s="445"/>
      <c r="S26" s="445"/>
      <c r="T26" s="445"/>
      <c r="U26" s="445"/>
      <c r="V26" s="445"/>
      <c r="W26" s="301" t="s">
        <v>595</v>
      </c>
    </row>
    <row r="27" spans="1:23" s="23" customFormat="1" ht="17" thickBot="1" x14ac:dyDescent="0.2">
      <c r="A27" s="479"/>
      <c r="B27" s="414" t="str">
        <f>Translation!A103</f>
        <v>B4. Other costs</v>
      </c>
      <c r="C27" s="415"/>
      <c r="D27" s="416"/>
      <c r="E27" s="419">
        <f>+'B.4 Other'!F79</f>
        <v>54650</v>
      </c>
      <c r="F27" s="420"/>
      <c r="G27" s="69"/>
      <c r="H27" s="436"/>
      <c r="I27" s="436"/>
      <c r="J27" s="436"/>
      <c r="K27" s="436"/>
      <c r="L27" s="436"/>
      <c r="M27" s="436"/>
      <c r="N27" s="436"/>
      <c r="O27" s="436"/>
      <c r="P27" s="436"/>
      <c r="Q27" s="436"/>
      <c r="R27" s="436"/>
      <c r="S27" s="436"/>
      <c r="T27" s="436"/>
      <c r="U27" s="436"/>
      <c r="V27" s="436"/>
    </row>
    <row r="28" spans="1:23" s="23" customFormat="1" ht="30" customHeight="1" thickBot="1" x14ac:dyDescent="0.2">
      <c r="A28" s="479"/>
      <c r="B28" s="447" t="str">
        <f>Translation!A149</f>
        <v>Total Direct Costs (A+B)</v>
      </c>
      <c r="C28" s="448"/>
      <c r="D28" s="449"/>
      <c r="E28" s="488">
        <f>SUM(E22:E27)</f>
        <v>335355</v>
      </c>
      <c r="F28" s="489"/>
      <c r="G28" s="69"/>
      <c r="H28" s="436"/>
      <c r="I28" s="436"/>
      <c r="J28" s="436"/>
      <c r="K28" s="436"/>
      <c r="L28" s="436"/>
      <c r="M28" s="436"/>
      <c r="N28" s="436"/>
      <c r="O28" s="436"/>
      <c r="P28" s="436"/>
      <c r="Q28" s="436"/>
      <c r="R28" s="436"/>
      <c r="S28" s="436"/>
      <c r="T28" s="436"/>
      <c r="U28" s="436"/>
      <c r="V28" s="436"/>
    </row>
    <row r="29" spans="1:23" s="23" customFormat="1" ht="17.25" customHeight="1" thickBot="1" x14ac:dyDescent="0.2">
      <c r="A29" s="479"/>
      <c r="B29" s="414" t="str">
        <f>Translation!A71</f>
        <v>Indirect costs (up to 7%)</v>
      </c>
      <c r="C29" s="415"/>
      <c r="D29" s="416"/>
      <c r="E29" s="419">
        <f>'Indirect costs'!K49</f>
        <v>23475</v>
      </c>
      <c r="F29" s="420"/>
      <c r="G29" s="69"/>
      <c r="H29" s="446" t="str">
        <f>IF(E29=0,"",IF(E29&gt;(ROUND(E28*7%,0)),Translation!A47,""))</f>
        <v/>
      </c>
      <c r="I29" s="446"/>
      <c r="J29" s="446"/>
      <c r="K29" s="446"/>
      <c r="L29" s="446"/>
      <c r="M29" s="446"/>
      <c r="N29" s="446"/>
      <c r="O29" s="446"/>
      <c r="P29" s="446"/>
      <c r="Q29" s="446"/>
      <c r="R29" s="446"/>
      <c r="S29" s="446"/>
      <c r="T29" s="446"/>
      <c r="U29" s="446"/>
      <c r="V29" s="446"/>
    </row>
    <row r="30" spans="1:23" s="23" customFormat="1" ht="37.5" customHeight="1" thickBot="1" x14ac:dyDescent="0.2">
      <c r="A30" s="480"/>
      <c r="B30" s="447" t="str">
        <f>Translation!A148</f>
        <v xml:space="preserve">Total costs </v>
      </c>
      <c r="C30" s="448"/>
      <c r="D30" s="449"/>
      <c r="E30" s="488">
        <f>IFERROR(IF(AND(H26="",H29="",(E28+E29)=(E32+E33)),E28+E29," "),"")</f>
        <v>358830</v>
      </c>
      <c r="F30" s="489"/>
      <c r="G30" s="69"/>
      <c r="H30" s="437" t="str">
        <f>IF(OR((E28+E29)&lt;(Revenue!P50+Revenue!Q50+Revenue!N50),(E28+E29)&gt;(Revenue!P50+Revenue!Q50+Revenue!N50)),Translation!A50," ")</f>
        <v xml:space="preserve"> </v>
      </c>
      <c r="I30" s="437"/>
      <c r="J30" s="437"/>
      <c r="K30" s="437"/>
      <c r="L30" s="437"/>
      <c r="M30" s="437"/>
      <c r="N30" s="437"/>
      <c r="O30" s="437"/>
      <c r="P30" s="437"/>
      <c r="Q30" s="437"/>
      <c r="R30" s="437"/>
      <c r="S30" s="437"/>
      <c r="T30" s="437"/>
      <c r="U30" s="437"/>
      <c r="V30" s="437"/>
    </row>
    <row r="31" spans="1:23" s="23" customFormat="1" ht="9" customHeight="1" thickBot="1" x14ac:dyDescent="0.2"/>
    <row r="32" spans="1:23" s="216" customFormat="1" ht="42" customHeight="1" thickBot="1" x14ac:dyDescent="0.2">
      <c r="A32" s="478" t="str">
        <f>Translation!A122</f>
        <v>Revenue</v>
      </c>
      <c r="B32" s="447" t="str">
        <f>Translation!A151</f>
        <v xml:space="preserve">Total EU grant </v>
      </c>
      <c r="C32" s="448"/>
      <c r="D32" s="449"/>
      <c r="E32" s="490">
        <f>+IF(E28+E29=Revenue!P50+Revenue!Q50+Revenue!N50,Revenue!N50,"")</f>
        <v>287063</v>
      </c>
      <c r="F32" s="491"/>
      <c r="G32" s="496">
        <f>IFERROR(E32/E30,0)</f>
        <v>0.79999721316500849</v>
      </c>
      <c r="H32" s="497"/>
      <c r="J32" s="438" t="str">
        <f>IF(OR(G32&gt;80%,E32&gt;500000),Translation!A48,"")</f>
        <v/>
      </c>
      <c r="K32" s="439"/>
      <c r="L32" s="439"/>
      <c r="M32" s="439"/>
      <c r="N32" s="439"/>
      <c r="O32" s="439"/>
      <c r="P32" s="439"/>
      <c r="Q32" s="439"/>
      <c r="R32" s="439"/>
      <c r="S32" s="439"/>
      <c r="T32" s="439"/>
      <c r="U32" s="439"/>
      <c r="V32" s="439"/>
    </row>
    <row r="33" spans="1:22" s="23" customFormat="1" ht="32.25" customHeight="1" thickBot="1" x14ac:dyDescent="0.25">
      <c r="A33" s="479"/>
      <c r="B33" s="447" t="str">
        <f>Translation!A146</f>
        <v>Total CO-FINANCING</v>
      </c>
      <c r="C33" s="448"/>
      <c r="D33" s="449"/>
      <c r="E33" s="450">
        <f>+IF(E28+E29=Revenue!P50+Revenue!Q50+Revenue!N50,Revenue!P50+Revenue!Q50,"")</f>
        <v>71767</v>
      </c>
      <c r="F33" s="451"/>
      <c r="G33" s="470">
        <f>IFERROR(E33/E30,0)</f>
        <v>0.20000278683499151</v>
      </c>
      <c r="H33" s="471"/>
      <c r="J33" s="454"/>
      <c r="K33" s="454"/>
      <c r="L33" s="454"/>
      <c r="M33" s="454"/>
      <c r="N33" s="454"/>
      <c r="O33" s="454"/>
      <c r="P33" s="454"/>
      <c r="Q33" s="454"/>
      <c r="R33" s="454"/>
      <c r="S33" s="454"/>
      <c r="T33" s="454"/>
      <c r="U33" s="454"/>
      <c r="V33" s="454"/>
    </row>
    <row r="34" spans="1:22" s="23" customFormat="1" ht="51.75" customHeight="1" thickBot="1" x14ac:dyDescent="0.25">
      <c r="A34" s="479"/>
      <c r="B34" s="447" t="str">
        <f>Translation!A160</f>
        <v>Total revenue</v>
      </c>
      <c r="C34" s="448"/>
      <c r="D34" s="449"/>
      <c r="E34" s="450">
        <f>+IFERROR(E33+E32," ")</f>
        <v>358830</v>
      </c>
      <c r="F34" s="451"/>
      <c r="L34" s="69"/>
      <c r="M34" s="69"/>
      <c r="N34" s="69"/>
      <c r="O34" s="69"/>
      <c r="P34" s="69"/>
      <c r="Q34" s="69"/>
      <c r="R34" s="69"/>
      <c r="S34" s="69"/>
      <c r="T34" s="69"/>
    </row>
    <row r="35" spans="1:22" s="23" customFormat="1" ht="4.5" customHeight="1" thickBot="1" x14ac:dyDescent="0.2">
      <c r="G35" s="61"/>
    </row>
    <row r="36" spans="1:22" s="23" customFormat="1" ht="16.5" customHeight="1" thickBot="1" x14ac:dyDescent="0.2">
      <c r="A36" s="426" t="str">
        <f>Translation!A109</f>
        <v>Part II - Distribution of grant by organisation</v>
      </c>
      <c r="B36" s="427"/>
      <c r="C36" s="427"/>
      <c r="D36" s="427"/>
      <c r="E36" s="427"/>
      <c r="F36" s="427"/>
      <c r="G36" s="427"/>
      <c r="H36" s="427"/>
      <c r="I36" s="427"/>
      <c r="J36" s="427"/>
      <c r="K36" s="427"/>
      <c r="L36" s="427"/>
      <c r="M36" s="427"/>
      <c r="N36" s="427"/>
      <c r="O36" s="427"/>
      <c r="P36" s="427"/>
      <c r="Q36" s="427"/>
      <c r="R36" s="427"/>
      <c r="S36" s="427"/>
      <c r="T36" s="427"/>
      <c r="U36" s="427"/>
      <c r="V36" s="428"/>
    </row>
    <row r="37" spans="1:22" s="23" customFormat="1" ht="6" customHeight="1" thickBot="1" x14ac:dyDescent="0.2">
      <c r="A37" s="57"/>
      <c r="B37" s="58"/>
      <c r="C37" s="58"/>
      <c r="D37" s="58"/>
      <c r="E37" s="58"/>
      <c r="F37" s="58"/>
      <c r="G37" s="62"/>
      <c r="H37" s="58"/>
      <c r="I37" s="58"/>
      <c r="J37" s="58"/>
      <c r="K37" s="58"/>
      <c r="L37" s="58"/>
      <c r="M37" s="58"/>
      <c r="N37" s="58"/>
      <c r="O37" s="58"/>
      <c r="P37" s="58"/>
      <c r="Q37" s="58"/>
      <c r="R37" s="58"/>
      <c r="S37" s="58"/>
      <c r="T37" s="59"/>
    </row>
    <row r="38" spans="1:22" s="23" customFormat="1" ht="14.25" customHeight="1" x14ac:dyDescent="0.15">
      <c r="A38" s="71"/>
      <c r="B38" s="434" t="str">
        <f>Translation!A112</f>
        <v>Partner</v>
      </c>
      <c r="C38" s="435"/>
      <c r="D38" s="435"/>
      <c r="E38" s="452"/>
      <c r="F38" s="429" t="str">
        <f>Translation!A148</f>
        <v xml:space="preserve">Total costs </v>
      </c>
      <c r="H38" s="429" t="str">
        <f>Translation!A52</f>
        <v>EU Grant</v>
      </c>
      <c r="I38" s="58"/>
      <c r="J38" s="429" t="str">
        <f>Translation!A25</f>
        <v xml:space="preserve">Cofinancing </v>
      </c>
      <c r="L38" s="58"/>
      <c r="N38" s="58"/>
      <c r="O38" s="453" t="s">
        <v>100</v>
      </c>
      <c r="P38" s="453"/>
      <c r="Q38" s="453"/>
      <c r="R38" s="58"/>
      <c r="S38" s="453" t="s">
        <v>66</v>
      </c>
      <c r="T38" s="459"/>
    </row>
    <row r="39" spans="1:22" s="60" customFormat="1" ht="15.75" customHeight="1" thickBot="1" x14ac:dyDescent="0.2">
      <c r="A39" s="63"/>
      <c r="B39" s="460" t="str">
        <f>Translation!A90</f>
        <v>Name</v>
      </c>
      <c r="C39" s="461"/>
      <c r="D39" s="455" t="str">
        <f>Translation!A31</f>
        <v>Country</v>
      </c>
      <c r="E39" s="455"/>
      <c r="F39" s="430"/>
      <c r="H39" s="430"/>
      <c r="I39" s="58"/>
      <c r="J39" s="430"/>
      <c r="L39" s="58"/>
      <c r="O39" s="453"/>
      <c r="P39" s="453"/>
      <c r="Q39" s="453"/>
      <c r="S39" s="453"/>
      <c r="T39" s="459"/>
    </row>
    <row r="40" spans="1:22" s="60" customFormat="1" ht="16.5" customHeight="1" x14ac:dyDescent="0.15">
      <c r="A40" s="66" t="s">
        <v>56</v>
      </c>
      <c r="B40" s="421" t="s">
        <v>624</v>
      </c>
      <c r="C40" s="422"/>
      <c r="D40" s="457" t="s">
        <v>92</v>
      </c>
      <c r="E40" s="458"/>
      <c r="F40" s="67">
        <f>+Revenue!L10</f>
        <v>111558</v>
      </c>
      <c r="H40" s="70">
        <f>+Revenue!N10</f>
        <v>89246</v>
      </c>
      <c r="I40" s="58"/>
      <c r="J40" s="72">
        <f>+Revenue!P10+Revenue!Q10</f>
        <v>22312</v>
      </c>
      <c r="L40" s="58"/>
      <c r="O40" s="397">
        <v>200</v>
      </c>
      <c r="P40" s="397"/>
      <c r="Q40" s="397"/>
      <c r="S40" s="397">
        <v>24745</v>
      </c>
      <c r="T40" s="398"/>
    </row>
    <row r="41" spans="1:22" s="60" customFormat="1" ht="16.5" customHeight="1" x14ac:dyDescent="0.15">
      <c r="A41" s="64" t="s">
        <v>57</v>
      </c>
      <c r="B41" s="399" t="s">
        <v>625</v>
      </c>
      <c r="C41" s="400"/>
      <c r="D41" s="333" t="s">
        <v>79</v>
      </c>
      <c r="E41" s="334"/>
      <c r="F41" s="68">
        <f>+Revenue!L11</f>
        <v>44683</v>
      </c>
      <c r="H41" s="70">
        <f>+Revenue!N11</f>
        <v>35746</v>
      </c>
      <c r="I41" s="58"/>
      <c r="J41" s="72">
        <f>+Revenue!P11+Revenue!Q11</f>
        <v>8937</v>
      </c>
      <c r="L41" s="58"/>
      <c r="O41" s="397">
        <v>55</v>
      </c>
      <c r="P41" s="397"/>
      <c r="Q41" s="397"/>
      <c r="S41" s="397">
        <v>22710</v>
      </c>
      <c r="T41" s="398"/>
    </row>
    <row r="42" spans="1:22" s="60" customFormat="1" ht="16.5" customHeight="1" x14ac:dyDescent="0.15">
      <c r="A42" s="64" t="s">
        <v>58</v>
      </c>
      <c r="B42" s="393" t="s">
        <v>626</v>
      </c>
      <c r="C42" s="394"/>
      <c r="D42" s="333" t="s">
        <v>82</v>
      </c>
      <c r="E42" s="334"/>
      <c r="F42" s="68">
        <f>+Revenue!L12</f>
        <v>51965</v>
      </c>
      <c r="H42" s="70">
        <f>+Revenue!N12</f>
        <v>41572</v>
      </c>
      <c r="I42" s="58"/>
      <c r="J42" s="72">
        <f>+Revenue!P12+Revenue!Q12</f>
        <v>10393</v>
      </c>
      <c r="L42" s="58"/>
      <c r="O42" s="397">
        <v>70</v>
      </c>
      <c r="P42" s="397"/>
      <c r="Q42" s="397"/>
      <c r="S42" s="397">
        <v>19280</v>
      </c>
      <c r="T42" s="398"/>
    </row>
    <row r="43" spans="1:22" s="60" customFormat="1" ht="16.5" customHeight="1" x14ac:dyDescent="0.15">
      <c r="A43" s="64" t="s">
        <v>59</v>
      </c>
      <c r="B43" s="393" t="s">
        <v>646</v>
      </c>
      <c r="C43" s="394"/>
      <c r="D43" s="333" t="s">
        <v>107</v>
      </c>
      <c r="E43" s="334"/>
      <c r="F43" s="68">
        <f>+Revenue!L13</f>
        <v>52494</v>
      </c>
      <c r="H43" s="70">
        <f>+Revenue!N13</f>
        <v>41995</v>
      </c>
      <c r="I43" s="58"/>
      <c r="J43" s="72">
        <f>+Revenue!P13+Revenue!Q13</f>
        <v>10499</v>
      </c>
      <c r="L43" s="58"/>
      <c r="O43" s="397">
        <v>100</v>
      </c>
      <c r="P43" s="397"/>
      <c r="Q43" s="397"/>
      <c r="S43" s="397">
        <v>873</v>
      </c>
      <c r="T43" s="398"/>
    </row>
    <row r="44" spans="1:22" s="60" customFormat="1" ht="16.5" customHeight="1" x14ac:dyDescent="0.15">
      <c r="A44" s="64" t="s">
        <v>60</v>
      </c>
      <c r="B44" s="393" t="s">
        <v>627</v>
      </c>
      <c r="C44" s="394"/>
      <c r="D44" s="333" t="s">
        <v>82</v>
      </c>
      <c r="E44" s="334"/>
      <c r="F44" s="68">
        <f>+Revenue!L14</f>
        <v>52762</v>
      </c>
      <c r="H44" s="70">
        <f>+Revenue!N14</f>
        <v>42210</v>
      </c>
      <c r="I44" s="58"/>
      <c r="J44" s="72">
        <f>+Revenue!P14+Revenue!Q14</f>
        <v>10552</v>
      </c>
      <c r="L44" s="58"/>
      <c r="O44" s="397">
        <v>0</v>
      </c>
      <c r="P44" s="397"/>
      <c r="Q44" s="397"/>
      <c r="S44" s="397">
        <v>0</v>
      </c>
      <c r="T44" s="398"/>
    </row>
    <row r="45" spans="1:22" s="60" customFormat="1" ht="16.5" customHeight="1" x14ac:dyDescent="0.15">
      <c r="A45" s="64" t="s">
        <v>61</v>
      </c>
      <c r="B45" s="399" t="s">
        <v>652</v>
      </c>
      <c r="C45" s="400"/>
      <c r="D45" s="333" t="s">
        <v>92</v>
      </c>
      <c r="E45" s="334"/>
      <c r="F45" s="68">
        <f>+Revenue!L15</f>
        <v>45368</v>
      </c>
      <c r="H45" s="70">
        <f>+Revenue!N15</f>
        <v>36294</v>
      </c>
      <c r="I45" s="58"/>
      <c r="J45" s="72">
        <f>+Revenue!P15+Revenue!Q15</f>
        <v>9074</v>
      </c>
      <c r="L45" s="58"/>
      <c r="O45" s="397">
        <v>0</v>
      </c>
      <c r="P45" s="397"/>
      <c r="Q45" s="397"/>
      <c r="S45" s="397">
        <v>0</v>
      </c>
      <c r="T45" s="398"/>
    </row>
    <row r="46" spans="1:22" s="60" customFormat="1" ht="16.5" customHeight="1" x14ac:dyDescent="0.15">
      <c r="A46" s="64" t="s">
        <v>62</v>
      </c>
      <c r="B46" s="399"/>
      <c r="C46" s="400"/>
      <c r="D46" s="333"/>
      <c r="E46" s="334"/>
      <c r="F46" s="68">
        <f>+Revenue!L16</f>
        <v>0</v>
      </c>
      <c r="H46" s="70">
        <f>+Revenue!N16</f>
        <v>0</v>
      </c>
      <c r="I46" s="58"/>
      <c r="J46" s="72">
        <f>+Revenue!P16+Revenue!Q16</f>
        <v>0</v>
      </c>
      <c r="L46" s="58"/>
      <c r="O46" s="397">
        <v>0</v>
      </c>
      <c r="P46" s="397"/>
      <c r="Q46" s="397"/>
      <c r="S46" s="397">
        <v>0</v>
      </c>
      <c r="T46" s="398"/>
    </row>
    <row r="47" spans="1:22" s="60" customFormat="1" ht="16.5" customHeight="1" x14ac:dyDescent="0.15">
      <c r="A47" s="64" t="s">
        <v>63</v>
      </c>
      <c r="B47" s="399"/>
      <c r="C47" s="400"/>
      <c r="D47" s="333"/>
      <c r="E47" s="334"/>
      <c r="F47" s="68">
        <f>+Revenue!L17</f>
        <v>0</v>
      </c>
      <c r="H47" s="70">
        <f>+Revenue!N17</f>
        <v>0</v>
      </c>
      <c r="I47" s="58"/>
      <c r="J47" s="72">
        <f>+Revenue!P17+Revenue!Q17</f>
        <v>0</v>
      </c>
      <c r="L47" s="58"/>
      <c r="O47" s="397">
        <v>0</v>
      </c>
      <c r="P47" s="397"/>
      <c r="Q47" s="397"/>
      <c r="S47" s="397">
        <v>0</v>
      </c>
      <c r="T47" s="398"/>
    </row>
    <row r="48" spans="1:22" s="60" customFormat="1" ht="16.5" customHeight="1" x14ac:dyDescent="0.15">
      <c r="A48" s="64" t="s">
        <v>64</v>
      </c>
      <c r="B48" s="399"/>
      <c r="C48" s="400"/>
      <c r="D48" s="333"/>
      <c r="E48" s="334"/>
      <c r="F48" s="68">
        <f>+Revenue!L18</f>
        <v>0</v>
      </c>
      <c r="H48" s="70">
        <f>+Revenue!N18</f>
        <v>0</v>
      </c>
      <c r="I48" s="58"/>
      <c r="J48" s="72">
        <f>+Revenue!P18+Revenue!Q18</f>
        <v>0</v>
      </c>
      <c r="L48" s="58"/>
      <c r="O48" s="397">
        <v>0</v>
      </c>
      <c r="P48" s="397"/>
      <c r="Q48" s="397"/>
      <c r="S48" s="397">
        <v>0</v>
      </c>
      <c r="T48" s="398"/>
    </row>
    <row r="49" spans="1:20" s="60" customFormat="1" ht="16.5" customHeight="1" x14ac:dyDescent="0.15">
      <c r="A49" s="64" t="s">
        <v>65</v>
      </c>
      <c r="B49" s="399"/>
      <c r="C49" s="400"/>
      <c r="D49" s="333"/>
      <c r="E49" s="334"/>
      <c r="F49" s="68">
        <f>+Revenue!L19</f>
        <v>0</v>
      </c>
      <c r="H49" s="70">
        <f>+Revenue!N19</f>
        <v>0</v>
      </c>
      <c r="I49" s="58"/>
      <c r="J49" s="72">
        <f>+Revenue!P19+Revenue!Q19</f>
        <v>0</v>
      </c>
      <c r="L49" s="58"/>
      <c r="O49" s="248"/>
      <c r="P49" s="248"/>
      <c r="Q49" s="248"/>
      <c r="S49" s="248"/>
      <c r="T49" s="249"/>
    </row>
    <row r="50" spans="1:20" s="60" customFormat="1" ht="16.5" customHeight="1" x14ac:dyDescent="0.15">
      <c r="A50" s="64" t="s">
        <v>502</v>
      </c>
      <c r="B50" s="399"/>
      <c r="C50" s="400"/>
      <c r="D50" s="333"/>
      <c r="E50" s="334"/>
      <c r="F50" s="68">
        <f>+Revenue!L20</f>
        <v>0</v>
      </c>
      <c r="H50" s="70">
        <f>+Revenue!N20</f>
        <v>0</v>
      </c>
      <c r="I50" s="58"/>
      <c r="J50" s="72">
        <f>+Revenue!P20+Revenue!Q20</f>
        <v>0</v>
      </c>
      <c r="L50" s="58"/>
      <c r="O50" s="248"/>
      <c r="P50" s="248"/>
      <c r="Q50" s="248"/>
      <c r="S50" s="248"/>
      <c r="T50" s="249"/>
    </row>
    <row r="51" spans="1:20" s="60" customFormat="1" ht="16.5" customHeight="1" x14ac:dyDescent="0.15">
      <c r="A51" s="64" t="s">
        <v>503</v>
      </c>
      <c r="B51" s="399"/>
      <c r="C51" s="400"/>
      <c r="D51" s="333"/>
      <c r="E51" s="334"/>
      <c r="F51" s="68">
        <f>+Revenue!L21</f>
        <v>0</v>
      </c>
      <c r="H51" s="70">
        <f>+Revenue!N21</f>
        <v>0</v>
      </c>
      <c r="I51" s="58"/>
      <c r="J51" s="72">
        <f>+Revenue!P21+Revenue!Q21</f>
        <v>0</v>
      </c>
      <c r="L51" s="58"/>
      <c r="O51" s="248"/>
      <c r="P51" s="248"/>
      <c r="Q51" s="248"/>
      <c r="S51" s="248"/>
      <c r="T51" s="249"/>
    </row>
    <row r="52" spans="1:20" s="60" customFormat="1" ht="16.5" customHeight="1" x14ac:dyDescent="0.15">
      <c r="A52" s="64" t="s">
        <v>504</v>
      </c>
      <c r="B52" s="399"/>
      <c r="C52" s="400"/>
      <c r="D52" s="333"/>
      <c r="E52" s="334"/>
      <c r="F52" s="68">
        <f>+Revenue!L22</f>
        <v>0</v>
      </c>
      <c r="H52" s="70">
        <f>+Revenue!N22</f>
        <v>0</v>
      </c>
      <c r="I52" s="58"/>
      <c r="J52" s="72">
        <f>+Revenue!P22+Revenue!Q22</f>
        <v>0</v>
      </c>
      <c r="L52" s="58"/>
      <c r="O52" s="248"/>
      <c r="P52" s="248"/>
      <c r="Q52" s="248"/>
      <c r="S52" s="248"/>
      <c r="T52" s="249"/>
    </row>
    <row r="53" spans="1:20" s="60" customFormat="1" ht="16.5" customHeight="1" x14ac:dyDescent="0.15">
      <c r="A53" s="64" t="s">
        <v>505</v>
      </c>
      <c r="B53" s="399"/>
      <c r="C53" s="400"/>
      <c r="D53" s="333"/>
      <c r="E53" s="334"/>
      <c r="F53" s="68">
        <f>+Revenue!L23</f>
        <v>0</v>
      </c>
      <c r="H53" s="70">
        <f>+Revenue!N23</f>
        <v>0</v>
      </c>
      <c r="I53" s="58"/>
      <c r="J53" s="72">
        <f>+Revenue!P23+Revenue!Q23</f>
        <v>0</v>
      </c>
      <c r="L53" s="58"/>
      <c r="O53" s="248"/>
      <c r="P53" s="248"/>
      <c r="Q53" s="248"/>
      <c r="S53" s="248"/>
      <c r="T53" s="249"/>
    </row>
    <row r="54" spans="1:20" s="60" customFormat="1" ht="16.5" customHeight="1" x14ac:dyDescent="0.15">
      <c r="A54" s="64" t="s">
        <v>506</v>
      </c>
      <c r="B54" s="399"/>
      <c r="C54" s="400"/>
      <c r="D54" s="333"/>
      <c r="E54" s="334"/>
      <c r="F54" s="68">
        <f>+Revenue!L24</f>
        <v>0</v>
      </c>
      <c r="H54" s="70">
        <f>+Revenue!N24</f>
        <v>0</v>
      </c>
      <c r="I54" s="58"/>
      <c r="J54" s="72">
        <f>+Revenue!P24+Revenue!Q24</f>
        <v>0</v>
      </c>
      <c r="L54" s="58"/>
      <c r="O54" s="248"/>
      <c r="P54" s="248"/>
      <c r="Q54" s="248"/>
      <c r="S54" s="248"/>
      <c r="T54" s="249"/>
    </row>
    <row r="55" spans="1:20" s="60" customFormat="1" ht="16.5" customHeight="1" x14ac:dyDescent="0.15">
      <c r="A55" s="64" t="s">
        <v>507</v>
      </c>
      <c r="B55" s="399"/>
      <c r="C55" s="400"/>
      <c r="D55" s="333"/>
      <c r="E55" s="334"/>
      <c r="F55" s="68">
        <f>+Revenue!L25</f>
        <v>0</v>
      </c>
      <c r="H55" s="70">
        <f>+Revenue!N25</f>
        <v>0</v>
      </c>
      <c r="I55" s="58"/>
      <c r="J55" s="72">
        <f>+Revenue!P25+Revenue!Q25</f>
        <v>0</v>
      </c>
      <c r="L55" s="58"/>
      <c r="O55" s="248"/>
      <c r="P55" s="248"/>
      <c r="Q55" s="248"/>
      <c r="S55" s="248"/>
      <c r="T55" s="249"/>
    </row>
    <row r="56" spans="1:20" s="60" customFormat="1" ht="16.5" customHeight="1" x14ac:dyDescent="0.15">
      <c r="A56" s="64" t="s">
        <v>508</v>
      </c>
      <c r="B56" s="399"/>
      <c r="C56" s="400"/>
      <c r="D56" s="333"/>
      <c r="E56" s="334"/>
      <c r="F56" s="68">
        <f>+Revenue!L26</f>
        <v>0</v>
      </c>
      <c r="H56" s="70">
        <f>+Revenue!N26</f>
        <v>0</v>
      </c>
      <c r="I56" s="58"/>
      <c r="J56" s="72">
        <f>+Revenue!P26+Revenue!Q26</f>
        <v>0</v>
      </c>
      <c r="L56" s="58"/>
      <c r="O56" s="248"/>
      <c r="P56" s="248"/>
      <c r="Q56" s="248"/>
      <c r="S56" s="248"/>
      <c r="T56" s="249"/>
    </row>
    <row r="57" spans="1:20" s="60" customFormat="1" ht="16.5" customHeight="1" x14ac:dyDescent="0.15">
      <c r="A57" s="64" t="s">
        <v>509</v>
      </c>
      <c r="B57" s="399"/>
      <c r="C57" s="400"/>
      <c r="D57" s="333"/>
      <c r="E57" s="334"/>
      <c r="F57" s="68">
        <f>+Revenue!L27</f>
        <v>0</v>
      </c>
      <c r="H57" s="70">
        <f>+Revenue!N27</f>
        <v>0</v>
      </c>
      <c r="I57" s="58"/>
      <c r="J57" s="72">
        <f>+Revenue!P27+Revenue!Q27</f>
        <v>0</v>
      </c>
      <c r="L57" s="58"/>
      <c r="O57" s="248"/>
      <c r="P57" s="248"/>
      <c r="Q57" s="248"/>
      <c r="S57" s="248"/>
      <c r="T57" s="249"/>
    </row>
    <row r="58" spans="1:20" s="60" customFormat="1" ht="16.5" customHeight="1" x14ac:dyDescent="0.15">
      <c r="A58" s="64" t="s">
        <v>510</v>
      </c>
      <c r="B58" s="399"/>
      <c r="C58" s="400"/>
      <c r="D58" s="333"/>
      <c r="E58" s="334"/>
      <c r="F58" s="68">
        <f>+Revenue!L28</f>
        <v>0</v>
      </c>
      <c r="H58" s="70">
        <f>+Revenue!N28</f>
        <v>0</v>
      </c>
      <c r="I58" s="58"/>
      <c r="J58" s="72">
        <f>+Revenue!P28+Revenue!Q28</f>
        <v>0</v>
      </c>
      <c r="L58" s="58"/>
      <c r="O58" s="265"/>
      <c r="P58" s="265"/>
      <c r="Q58" s="265"/>
      <c r="S58" s="265"/>
      <c r="T58" s="266"/>
    </row>
    <row r="59" spans="1:20" s="60" customFormat="1" ht="16.5" customHeight="1" x14ac:dyDescent="0.15">
      <c r="A59" s="64" t="s">
        <v>511</v>
      </c>
      <c r="B59" s="399"/>
      <c r="C59" s="400"/>
      <c r="D59" s="333"/>
      <c r="E59" s="334"/>
      <c r="F59" s="68">
        <f>+Revenue!L29</f>
        <v>0</v>
      </c>
      <c r="H59" s="70">
        <f>+Revenue!N29</f>
        <v>0</v>
      </c>
      <c r="I59" s="58"/>
      <c r="J59" s="72">
        <f>+Revenue!P29+Revenue!Q29</f>
        <v>0</v>
      </c>
      <c r="L59" s="58"/>
      <c r="O59" s="248"/>
      <c r="P59" s="248"/>
      <c r="Q59" s="248"/>
      <c r="S59" s="248"/>
      <c r="T59" s="249"/>
    </row>
    <row r="60" spans="1:20" s="60" customFormat="1" ht="16.5" customHeight="1" x14ac:dyDescent="0.15">
      <c r="A60" s="64" t="s">
        <v>549</v>
      </c>
      <c r="B60" s="399"/>
      <c r="C60" s="400"/>
      <c r="D60" s="333"/>
      <c r="E60" s="334"/>
      <c r="F60" s="68">
        <f>+Revenue!L30</f>
        <v>0</v>
      </c>
      <c r="H60" s="70">
        <f>+Revenue!N30</f>
        <v>0</v>
      </c>
      <c r="I60" s="58"/>
      <c r="J60" s="72">
        <f>+Revenue!P30+Revenue!Q30</f>
        <v>0</v>
      </c>
      <c r="L60" s="58"/>
      <c r="O60" s="397">
        <v>55</v>
      </c>
      <c r="P60" s="397"/>
      <c r="Q60" s="397"/>
      <c r="S60" s="397">
        <v>22710</v>
      </c>
      <c r="T60" s="398"/>
    </row>
    <row r="61" spans="1:20" s="60" customFormat="1" ht="16.5" customHeight="1" x14ac:dyDescent="0.15">
      <c r="A61" s="64" t="s">
        <v>550</v>
      </c>
      <c r="B61" s="399"/>
      <c r="C61" s="400"/>
      <c r="D61" s="333"/>
      <c r="E61" s="334"/>
      <c r="F61" s="68">
        <f>+Revenue!L31</f>
        <v>0</v>
      </c>
      <c r="H61" s="70">
        <f>+Revenue!N31</f>
        <v>0</v>
      </c>
      <c r="I61" s="58"/>
      <c r="J61" s="72">
        <f>+Revenue!P31+Revenue!Q31</f>
        <v>0</v>
      </c>
      <c r="L61" s="58"/>
      <c r="O61" s="397">
        <v>70</v>
      </c>
      <c r="P61" s="397"/>
      <c r="Q61" s="397"/>
      <c r="S61" s="397">
        <v>19280</v>
      </c>
      <c r="T61" s="398"/>
    </row>
    <row r="62" spans="1:20" s="60" customFormat="1" ht="16.5" customHeight="1" x14ac:dyDescent="0.15">
      <c r="A62" s="64" t="s">
        <v>551</v>
      </c>
      <c r="B62" s="399"/>
      <c r="C62" s="400"/>
      <c r="D62" s="333"/>
      <c r="E62" s="334"/>
      <c r="F62" s="68">
        <f>+Revenue!L32</f>
        <v>0</v>
      </c>
      <c r="H62" s="70">
        <f>+Revenue!N32</f>
        <v>0</v>
      </c>
      <c r="I62" s="58"/>
      <c r="J62" s="72">
        <f>+Revenue!P32+Revenue!Q32</f>
        <v>0</v>
      </c>
      <c r="L62" s="58"/>
      <c r="O62" s="397">
        <v>100</v>
      </c>
      <c r="P62" s="397"/>
      <c r="Q62" s="397"/>
      <c r="S62" s="397">
        <v>873</v>
      </c>
      <c r="T62" s="398"/>
    </row>
    <row r="63" spans="1:20" s="60" customFormat="1" ht="16.5" customHeight="1" x14ac:dyDescent="0.15">
      <c r="A63" s="64" t="s">
        <v>552</v>
      </c>
      <c r="B63" s="399"/>
      <c r="C63" s="400"/>
      <c r="D63" s="333"/>
      <c r="E63" s="334"/>
      <c r="F63" s="68">
        <f>+Revenue!L33</f>
        <v>0</v>
      </c>
      <c r="H63" s="70">
        <f>+Revenue!N33</f>
        <v>0</v>
      </c>
      <c r="I63" s="58"/>
      <c r="J63" s="72">
        <f>+Revenue!P33+Revenue!Q33</f>
        <v>0</v>
      </c>
      <c r="L63" s="58"/>
      <c r="O63" s="397">
        <v>0</v>
      </c>
      <c r="P63" s="397"/>
      <c r="Q63" s="397"/>
      <c r="S63" s="397">
        <v>0</v>
      </c>
      <c r="T63" s="398"/>
    </row>
    <row r="64" spans="1:20" s="60" customFormat="1" ht="16.5" customHeight="1" x14ac:dyDescent="0.15">
      <c r="A64" s="64" t="s">
        <v>553</v>
      </c>
      <c r="B64" s="399"/>
      <c r="C64" s="400"/>
      <c r="D64" s="333"/>
      <c r="E64" s="334"/>
      <c r="F64" s="68">
        <f>+Revenue!L34</f>
        <v>0</v>
      </c>
      <c r="H64" s="70">
        <f>+Revenue!N34</f>
        <v>0</v>
      </c>
      <c r="I64" s="58"/>
      <c r="J64" s="72">
        <f>+Revenue!P34+Revenue!Q34</f>
        <v>0</v>
      </c>
      <c r="L64" s="58"/>
      <c r="O64" s="397">
        <v>0</v>
      </c>
      <c r="P64" s="397"/>
      <c r="Q64" s="397"/>
      <c r="S64" s="397">
        <v>0</v>
      </c>
      <c r="T64" s="398"/>
    </row>
    <row r="65" spans="1:20" s="60" customFormat="1" ht="16.5" customHeight="1" x14ac:dyDescent="0.15">
      <c r="A65" s="64" t="s">
        <v>554</v>
      </c>
      <c r="B65" s="399"/>
      <c r="C65" s="400"/>
      <c r="D65" s="333"/>
      <c r="E65" s="334"/>
      <c r="F65" s="68">
        <f>+Revenue!L35</f>
        <v>0</v>
      </c>
      <c r="H65" s="70">
        <f>+Revenue!N35</f>
        <v>0</v>
      </c>
      <c r="I65" s="58"/>
      <c r="J65" s="72">
        <f>+Revenue!P35+Revenue!Q35</f>
        <v>0</v>
      </c>
      <c r="L65" s="58"/>
      <c r="O65" s="397">
        <v>0</v>
      </c>
      <c r="P65" s="397"/>
      <c r="Q65" s="397"/>
      <c r="S65" s="397">
        <v>0</v>
      </c>
      <c r="T65" s="398"/>
    </row>
    <row r="66" spans="1:20" s="60" customFormat="1" ht="16.5" customHeight="1" x14ac:dyDescent="0.15">
      <c r="A66" s="64" t="s">
        <v>555</v>
      </c>
      <c r="B66" s="399"/>
      <c r="C66" s="400"/>
      <c r="D66" s="333"/>
      <c r="E66" s="334"/>
      <c r="F66" s="68">
        <f>+Revenue!L36</f>
        <v>0</v>
      </c>
      <c r="H66" s="70">
        <f>+Revenue!N36</f>
        <v>0</v>
      </c>
      <c r="I66" s="58"/>
      <c r="J66" s="72">
        <f>+Revenue!P36+Revenue!Q36</f>
        <v>0</v>
      </c>
      <c r="L66" s="58"/>
      <c r="O66" s="397">
        <v>0</v>
      </c>
      <c r="P66" s="397"/>
      <c r="Q66" s="397"/>
      <c r="S66" s="397">
        <v>0</v>
      </c>
      <c r="T66" s="398"/>
    </row>
    <row r="67" spans="1:20" s="60" customFormat="1" ht="16.5" customHeight="1" x14ac:dyDescent="0.15">
      <c r="A67" s="64" t="s">
        <v>556</v>
      </c>
      <c r="B67" s="399"/>
      <c r="C67" s="400"/>
      <c r="D67" s="333"/>
      <c r="E67" s="334"/>
      <c r="F67" s="68">
        <f>+Revenue!L37</f>
        <v>0</v>
      </c>
      <c r="H67" s="70">
        <f>+Revenue!N37</f>
        <v>0</v>
      </c>
      <c r="I67" s="58"/>
      <c r="J67" s="72">
        <f>+Revenue!P37+Revenue!Q37</f>
        <v>0</v>
      </c>
      <c r="L67" s="58"/>
      <c r="O67" s="397">
        <v>0</v>
      </c>
      <c r="P67" s="397"/>
      <c r="Q67" s="397"/>
      <c r="S67" s="397">
        <v>0</v>
      </c>
      <c r="T67" s="398"/>
    </row>
    <row r="68" spans="1:20" s="60" customFormat="1" ht="16.5" customHeight="1" x14ac:dyDescent="0.15">
      <c r="A68" s="64" t="s">
        <v>557</v>
      </c>
      <c r="B68" s="399"/>
      <c r="C68" s="400"/>
      <c r="D68" s="333"/>
      <c r="E68" s="334"/>
      <c r="F68" s="68">
        <f>+Revenue!L38</f>
        <v>0</v>
      </c>
      <c r="H68" s="70">
        <f>+Revenue!N38</f>
        <v>0</v>
      </c>
      <c r="I68" s="58"/>
      <c r="J68" s="72">
        <f>+Revenue!P38+Revenue!Q38</f>
        <v>0</v>
      </c>
      <c r="L68" s="58"/>
      <c r="O68" s="265"/>
      <c r="P68" s="265"/>
      <c r="Q68" s="265"/>
      <c r="S68" s="265"/>
      <c r="T68" s="266"/>
    </row>
    <row r="69" spans="1:20" s="60" customFormat="1" ht="16.5" customHeight="1" x14ac:dyDescent="0.15">
      <c r="A69" s="64" t="s">
        <v>558</v>
      </c>
      <c r="B69" s="399"/>
      <c r="C69" s="400"/>
      <c r="D69" s="333"/>
      <c r="E69" s="334"/>
      <c r="F69" s="68">
        <f>+Revenue!L39</f>
        <v>0</v>
      </c>
      <c r="H69" s="70">
        <f>+Revenue!N39</f>
        <v>0</v>
      </c>
      <c r="I69" s="58"/>
      <c r="J69" s="72">
        <f>+Revenue!P39+Revenue!Q39</f>
        <v>0</v>
      </c>
      <c r="L69" s="58"/>
      <c r="O69" s="265"/>
      <c r="P69" s="265"/>
      <c r="Q69" s="265"/>
      <c r="S69" s="265"/>
      <c r="T69" s="266"/>
    </row>
    <row r="70" spans="1:20" s="60" customFormat="1" ht="16.5" customHeight="1" x14ac:dyDescent="0.15">
      <c r="A70" s="64" t="s">
        <v>559</v>
      </c>
      <c r="B70" s="399"/>
      <c r="C70" s="400"/>
      <c r="D70" s="333"/>
      <c r="E70" s="334"/>
      <c r="F70" s="68">
        <f>+Revenue!L40</f>
        <v>0</v>
      </c>
      <c r="H70" s="70">
        <f>+Revenue!N40</f>
        <v>0</v>
      </c>
      <c r="I70" s="58"/>
      <c r="J70" s="72">
        <f>+Revenue!P40+Revenue!Q40</f>
        <v>0</v>
      </c>
      <c r="L70" s="58"/>
      <c r="O70" s="265"/>
      <c r="P70" s="265"/>
      <c r="Q70" s="265"/>
      <c r="S70" s="265"/>
      <c r="T70" s="266"/>
    </row>
    <row r="71" spans="1:20" s="60" customFormat="1" ht="16.5" customHeight="1" x14ac:dyDescent="0.15">
      <c r="A71" s="64" t="s">
        <v>560</v>
      </c>
      <c r="B71" s="399"/>
      <c r="C71" s="400"/>
      <c r="D71" s="333"/>
      <c r="E71" s="334"/>
      <c r="F71" s="68">
        <f>+Revenue!L41</f>
        <v>0</v>
      </c>
      <c r="H71" s="70">
        <f>+Revenue!N41</f>
        <v>0</v>
      </c>
      <c r="I71" s="58"/>
      <c r="J71" s="72">
        <f>+Revenue!P41+Revenue!Q41</f>
        <v>0</v>
      </c>
      <c r="L71" s="58"/>
      <c r="O71" s="265"/>
      <c r="P71" s="265"/>
      <c r="Q71" s="265"/>
      <c r="S71" s="265"/>
      <c r="T71" s="266"/>
    </row>
    <row r="72" spans="1:20" s="60" customFormat="1" ht="16.5" customHeight="1" x14ac:dyDescent="0.15">
      <c r="A72" s="64" t="s">
        <v>561</v>
      </c>
      <c r="B72" s="399"/>
      <c r="C72" s="400"/>
      <c r="D72" s="333"/>
      <c r="E72" s="334"/>
      <c r="F72" s="68">
        <f>+Revenue!L42</f>
        <v>0</v>
      </c>
      <c r="H72" s="70">
        <f>+Revenue!N42</f>
        <v>0</v>
      </c>
      <c r="I72" s="58"/>
      <c r="J72" s="72">
        <f>+Revenue!P42+Revenue!Q42</f>
        <v>0</v>
      </c>
      <c r="L72" s="58"/>
      <c r="O72" s="265"/>
      <c r="P72" s="265"/>
      <c r="Q72" s="265"/>
      <c r="S72" s="265"/>
      <c r="T72" s="266"/>
    </row>
    <row r="73" spans="1:20" s="60" customFormat="1" ht="16.5" customHeight="1" x14ac:dyDescent="0.15">
      <c r="A73" s="64" t="s">
        <v>562</v>
      </c>
      <c r="B73" s="399"/>
      <c r="C73" s="400"/>
      <c r="D73" s="333"/>
      <c r="E73" s="334"/>
      <c r="F73" s="68">
        <f>+Revenue!L43</f>
        <v>0</v>
      </c>
      <c r="H73" s="70">
        <f>+Revenue!N43</f>
        <v>0</v>
      </c>
      <c r="I73" s="58"/>
      <c r="J73" s="72">
        <f>+Revenue!P43+Revenue!Q43</f>
        <v>0</v>
      </c>
      <c r="L73" s="58"/>
      <c r="O73" s="265"/>
      <c r="P73" s="265"/>
      <c r="Q73" s="265"/>
      <c r="S73" s="265"/>
      <c r="T73" s="266"/>
    </row>
    <row r="74" spans="1:20" s="60" customFormat="1" ht="16.5" customHeight="1" x14ac:dyDescent="0.15">
      <c r="A74" s="64" t="s">
        <v>563</v>
      </c>
      <c r="B74" s="399"/>
      <c r="C74" s="400"/>
      <c r="D74" s="333"/>
      <c r="E74" s="334"/>
      <c r="F74" s="68">
        <f>+Revenue!L44</f>
        <v>0</v>
      </c>
      <c r="H74" s="70">
        <f>+Revenue!N44</f>
        <v>0</v>
      </c>
      <c r="I74" s="58"/>
      <c r="J74" s="72">
        <f>+Revenue!P44+Revenue!Q44</f>
        <v>0</v>
      </c>
      <c r="L74" s="58"/>
      <c r="O74" s="265"/>
      <c r="P74" s="265"/>
      <c r="Q74" s="265"/>
      <c r="S74" s="265"/>
      <c r="T74" s="266"/>
    </row>
    <row r="75" spans="1:20" s="60" customFormat="1" ht="16.5" customHeight="1" x14ac:dyDescent="0.15">
      <c r="A75" s="64" t="s">
        <v>564</v>
      </c>
      <c r="B75" s="399"/>
      <c r="C75" s="400"/>
      <c r="D75" s="333"/>
      <c r="E75" s="334"/>
      <c r="F75" s="68">
        <f>+Revenue!L45</f>
        <v>0</v>
      </c>
      <c r="H75" s="70">
        <f>+Revenue!N45</f>
        <v>0</v>
      </c>
      <c r="I75" s="58"/>
      <c r="J75" s="72">
        <f>+Revenue!P45+Revenue!Q45</f>
        <v>0</v>
      </c>
      <c r="L75" s="58"/>
      <c r="O75" s="265"/>
      <c r="P75" s="265"/>
      <c r="Q75" s="265"/>
      <c r="S75" s="265"/>
      <c r="T75" s="266"/>
    </row>
    <row r="76" spans="1:20" s="60" customFormat="1" ht="16.5" customHeight="1" x14ac:dyDescent="0.15">
      <c r="A76" s="64" t="s">
        <v>565</v>
      </c>
      <c r="B76" s="399"/>
      <c r="C76" s="400"/>
      <c r="D76" s="333"/>
      <c r="E76" s="334"/>
      <c r="F76" s="68">
        <f>+Revenue!L46</f>
        <v>0</v>
      </c>
      <c r="H76" s="70">
        <f>+Revenue!N46</f>
        <v>0</v>
      </c>
      <c r="I76" s="58"/>
      <c r="J76" s="72">
        <f>+Revenue!P46+Revenue!Q46</f>
        <v>0</v>
      </c>
      <c r="L76" s="58"/>
      <c r="O76" s="265"/>
      <c r="P76" s="265"/>
      <c r="Q76" s="265"/>
      <c r="S76" s="265"/>
      <c r="T76" s="266"/>
    </row>
    <row r="77" spans="1:20" s="60" customFormat="1" ht="16.5" customHeight="1" x14ac:dyDescent="0.15">
      <c r="A77" s="64" t="s">
        <v>566</v>
      </c>
      <c r="B77" s="399"/>
      <c r="C77" s="400"/>
      <c r="D77" s="333"/>
      <c r="E77" s="334"/>
      <c r="F77" s="68">
        <f>+Revenue!L47</f>
        <v>0</v>
      </c>
      <c r="H77" s="70">
        <f>+Revenue!N47</f>
        <v>0</v>
      </c>
      <c r="I77" s="58"/>
      <c r="J77" s="72">
        <f>+Revenue!P47+Revenue!Q47</f>
        <v>0</v>
      </c>
      <c r="L77" s="58"/>
      <c r="O77" s="265"/>
      <c r="P77" s="265"/>
      <c r="Q77" s="265"/>
      <c r="S77" s="265"/>
      <c r="T77" s="266"/>
    </row>
    <row r="78" spans="1:20" s="60" customFormat="1" ht="16.5" customHeight="1" x14ac:dyDescent="0.15">
      <c r="A78" s="64" t="s">
        <v>567</v>
      </c>
      <c r="B78" s="399"/>
      <c r="C78" s="400"/>
      <c r="D78" s="333"/>
      <c r="E78" s="334"/>
      <c r="F78" s="68">
        <f>+Revenue!L48</f>
        <v>0</v>
      </c>
      <c r="H78" s="70">
        <f>+Revenue!N48</f>
        <v>0</v>
      </c>
      <c r="I78" s="58"/>
      <c r="J78" s="72">
        <f>+Revenue!P48+Revenue!Q48</f>
        <v>0</v>
      </c>
      <c r="L78" s="58"/>
      <c r="O78" s="265"/>
      <c r="P78" s="265"/>
      <c r="Q78" s="265"/>
      <c r="S78" s="265"/>
      <c r="T78" s="266"/>
    </row>
    <row r="79" spans="1:20" s="60" customFormat="1" ht="16.5" customHeight="1" thickBot="1" x14ac:dyDescent="0.2">
      <c r="A79" s="64" t="s">
        <v>568</v>
      </c>
      <c r="B79" s="399"/>
      <c r="C79" s="400"/>
      <c r="D79" s="333"/>
      <c r="E79" s="334"/>
      <c r="F79" s="297">
        <f>+Revenue!L49</f>
        <v>0</v>
      </c>
      <c r="H79" s="298">
        <f>+Revenue!N49</f>
        <v>0</v>
      </c>
      <c r="I79" s="58"/>
      <c r="J79" s="299">
        <f>+Revenue!P49+Revenue!Q49</f>
        <v>0</v>
      </c>
      <c r="L79" s="58"/>
      <c r="O79" s="397">
        <v>0</v>
      </c>
      <c r="P79" s="397"/>
      <c r="Q79" s="397"/>
      <c r="S79" s="397">
        <v>0</v>
      </c>
      <c r="T79" s="398"/>
    </row>
    <row r="80" spans="1:20" s="60" customFormat="1" ht="16.5" customHeight="1" thickBot="1" x14ac:dyDescent="0.2">
      <c r="A80" s="492" t="str">
        <f>Translation!A145</f>
        <v>Total</v>
      </c>
      <c r="B80" s="493"/>
      <c r="C80" s="493"/>
      <c r="D80" s="493"/>
      <c r="E80" s="493"/>
      <c r="F80" s="300">
        <f>SUM(F40:F79)</f>
        <v>358830</v>
      </c>
      <c r="H80" s="300">
        <f>SUM(H40:H79)</f>
        <v>287063</v>
      </c>
      <c r="I80" s="58"/>
      <c r="J80" s="300">
        <f>SUM(J40:J79)</f>
        <v>71767</v>
      </c>
      <c r="L80" s="58"/>
      <c r="N80" s="65"/>
      <c r="O80" s="494">
        <v>425</v>
      </c>
      <c r="P80" s="494"/>
      <c r="Q80" s="494"/>
      <c r="R80" s="65"/>
      <c r="S80" s="494">
        <v>67608</v>
      </c>
      <c r="T80" s="495"/>
    </row>
    <row r="81" spans="1:23" ht="16" x14ac:dyDescent="0.2">
      <c r="A81" s="197"/>
      <c r="B81" s="25"/>
      <c r="C81" s="25"/>
      <c r="D81" s="25"/>
      <c r="E81" s="25"/>
      <c r="F81" s="25"/>
      <c r="G81" s="25"/>
      <c r="H81" s="25"/>
      <c r="I81" s="25"/>
      <c r="J81" s="25"/>
      <c r="K81" s="25"/>
      <c r="L81" s="25"/>
      <c r="M81" s="25"/>
      <c r="N81" s="25"/>
      <c r="O81" s="25"/>
      <c r="P81" s="25"/>
      <c r="Q81" s="25"/>
      <c r="R81" s="25"/>
      <c r="S81" s="25"/>
      <c r="T81" s="25"/>
      <c r="U81" s="25"/>
      <c r="V81" s="25"/>
      <c r="W81" s="25"/>
    </row>
    <row r="82" spans="1:23" s="198" customFormat="1" ht="16" hidden="1" x14ac:dyDescent="0.15">
      <c r="A82" s="26"/>
      <c r="B82" s="27"/>
      <c r="C82" s="28"/>
      <c r="D82" s="28"/>
      <c r="E82" s="28"/>
      <c r="F82" s="28"/>
      <c r="G82" s="28"/>
      <c r="H82" s="28"/>
      <c r="I82" s="28"/>
      <c r="J82" s="28"/>
      <c r="K82" s="28"/>
      <c r="L82" s="28"/>
      <c r="M82" s="28"/>
      <c r="N82" s="28"/>
      <c r="O82" s="28"/>
      <c r="P82" s="28"/>
      <c r="Q82" s="29"/>
      <c r="R82" s="30"/>
      <c r="S82" s="29"/>
      <c r="T82" s="31"/>
      <c r="U82" s="29"/>
      <c r="V82" s="29"/>
      <c r="W82" s="29"/>
    </row>
    <row r="83" spans="1:23" s="198" customFormat="1" ht="16.5" hidden="1" customHeight="1" x14ac:dyDescent="0.15">
      <c r="A83" s="26"/>
      <c r="B83" s="28"/>
      <c r="C83" s="28"/>
      <c r="D83" s="28"/>
      <c r="E83" s="28"/>
      <c r="F83" s="28"/>
      <c r="G83" s="28"/>
      <c r="H83" s="28"/>
      <c r="I83" s="28"/>
      <c r="J83" s="28"/>
      <c r="K83" s="28"/>
      <c r="L83" s="28"/>
      <c r="M83" s="28"/>
      <c r="N83" s="28"/>
      <c r="O83" s="28"/>
      <c r="P83" s="28"/>
      <c r="Q83" s="29"/>
      <c r="R83" s="30"/>
      <c r="S83" s="29"/>
      <c r="T83" s="31"/>
      <c r="U83" s="29"/>
      <c r="V83" s="29"/>
      <c r="W83" s="29"/>
    </row>
    <row r="84" spans="1:23" s="198" customFormat="1" ht="16.5" hidden="1" customHeight="1" x14ac:dyDescent="0.15">
      <c r="A84" s="26"/>
      <c r="B84" s="469"/>
      <c r="C84" s="469"/>
      <c r="D84" s="469"/>
      <c r="E84" s="469"/>
      <c r="F84" s="469"/>
      <c r="G84" s="469"/>
      <c r="H84" s="469"/>
      <c r="I84" s="469"/>
      <c r="J84" s="469"/>
      <c r="K84" s="469"/>
      <c r="L84" s="469"/>
      <c r="M84" s="469"/>
      <c r="N84" s="469"/>
      <c r="O84" s="469"/>
      <c r="P84" s="469"/>
      <c r="Q84" s="469"/>
      <c r="R84" s="469"/>
      <c r="S84" s="469"/>
      <c r="T84" s="469"/>
      <c r="U84" s="469"/>
      <c r="V84" s="469"/>
      <c r="W84" s="29"/>
    </row>
    <row r="85" spans="1:23" s="198" customFormat="1" ht="16.5" hidden="1" customHeight="1" x14ac:dyDescent="0.15">
      <c r="A85" s="26"/>
      <c r="B85" s="469"/>
      <c r="C85" s="469"/>
      <c r="D85" s="469"/>
      <c r="E85" s="469"/>
      <c r="F85" s="469"/>
      <c r="G85" s="469"/>
      <c r="H85" s="469"/>
      <c r="I85" s="469"/>
      <c r="J85" s="469"/>
      <c r="K85" s="469"/>
      <c r="L85" s="469"/>
      <c r="M85" s="469"/>
      <c r="N85" s="469"/>
      <c r="O85" s="469"/>
      <c r="P85" s="469"/>
      <c r="Q85" s="469"/>
      <c r="R85" s="469"/>
      <c r="S85" s="469"/>
      <c r="T85" s="469"/>
      <c r="U85" s="469"/>
      <c r="V85" s="469"/>
      <c r="W85" s="29"/>
    </row>
    <row r="86" spans="1:23" s="198" customFormat="1" ht="16.5" hidden="1" customHeight="1" x14ac:dyDescent="0.15">
      <c r="A86" s="26"/>
      <c r="B86" s="469"/>
      <c r="C86" s="469"/>
      <c r="D86" s="469"/>
      <c r="E86" s="469"/>
      <c r="F86" s="469"/>
      <c r="G86" s="469"/>
      <c r="H86" s="469"/>
      <c r="I86" s="469"/>
      <c r="J86" s="469"/>
      <c r="K86" s="469"/>
      <c r="L86" s="469"/>
      <c r="M86" s="469"/>
      <c r="N86" s="469"/>
      <c r="O86" s="469"/>
      <c r="P86" s="469"/>
      <c r="Q86" s="469"/>
      <c r="R86" s="469"/>
      <c r="S86" s="469"/>
      <c r="T86" s="469"/>
      <c r="U86" s="469"/>
      <c r="V86" s="469"/>
      <c r="W86" s="29"/>
    </row>
    <row r="87" spans="1:23" s="198" customFormat="1" ht="16.5" hidden="1" customHeight="1" x14ac:dyDescent="0.15">
      <c r="A87" s="26"/>
      <c r="B87" s="468"/>
      <c r="C87" s="468"/>
      <c r="D87" s="468"/>
      <c r="E87" s="468"/>
      <c r="F87" s="468"/>
      <c r="G87" s="468"/>
      <c r="H87" s="468"/>
      <c r="I87" s="468"/>
      <c r="J87" s="468"/>
      <c r="K87" s="468"/>
      <c r="L87" s="468"/>
      <c r="M87" s="468"/>
      <c r="N87" s="468"/>
      <c r="O87" s="468"/>
      <c r="P87" s="468"/>
      <c r="Q87" s="468"/>
      <c r="R87" s="468"/>
      <c r="S87" s="468"/>
      <c r="T87" s="468"/>
      <c r="U87" s="468"/>
      <c r="V87" s="468"/>
      <c r="W87" s="29"/>
    </row>
    <row r="88" spans="1:23" s="198" customFormat="1" ht="16.5" hidden="1" customHeight="1" x14ac:dyDescent="0.15">
      <c r="A88" s="26"/>
      <c r="B88" s="456"/>
      <c r="C88" s="456"/>
      <c r="D88" s="456"/>
      <c r="E88" s="456"/>
      <c r="F88" s="456"/>
      <c r="G88" s="456"/>
      <c r="H88" s="456"/>
      <c r="I88" s="456"/>
      <c r="J88" s="456"/>
      <c r="K88" s="456"/>
      <c r="L88" s="456"/>
      <c r="M88" s="456"/>
      <c r="N88" s="456"/>
      <c r="O88" s="456"/>
      <c r="P88" s="456"/>
      <c r="Q88" s="456"/>
      <c r="R88" s="456"/>
      <c r="S88" s="456"/>
      <c r="T88" s="456"/>
      <c r="U88" s="456"/>
      <c r="V88" s="456"/>
      <c r="W88" s="29"/>
    </row>
    <row r="89" spans="1:23" s="198" customFormat="1" ht="16.5" hidden="1" customHeight="1" x14ac:dyDescent="0.15">
      <c r="A89" s="26"/>
      <c r="B89" s="456"/>
      <c r="C89" s="456"/>
      <c r="D89" s="456"/>
      <c r="E89" s="456"/>
      <c r="F89" s="456"/>
      <c r="G89" s="456"/>
      <c r="H89" s="456"/>
      <c r="I89" s="456"/>
      <c r="J89" s="456"/>
      <c r="K89" s="456"/>
      <c r="L89" s="456"/>
      <c r="M89" s="456"/>
      <c r="N89" s="456"/>
      <c r="O89" s="456"/>
      <c r="P89" s="456"/>
      <c r="Q89" s="456"/>
      <c r="R89" s="456"/>
      <c r="S89" s="456"/>
      <c r="T89" s="456"/>
      <c r="U89" s="456"/>
      <c r="V89" s="456"/>
      <c r="W89" s="29"/>
    </row>
    <row r="90" spans="1:23" s="198" customFormat="1" ht="16.5" hidden="1" customHeight="1" x14ac:dyDescent="0.15">
      <c r="A90" s="26"/>
      <c r="B90" s="456"/>
      <c r="C90" s="456"/>
      <c r="D90" s="456"/>
      <c r="E90" s="456"/>
      <c r="F90" s="456"/>
      <c r="G90" s="456"/>
      <c r="H90" s="456"/>
      <c r="I90" s="456"/>
      <c r="J90" s="456"/>
      <c r="K90" s="456"/>
      <c r="L90" s="456"/>
      <c r="M90" s="456"/>
      <c r="N90" s="456"/>
      <c r="O90" s="456"/>
      <c r="P90" s="456"/>
      <c r="Q90" s="456"/>
      <c r="R90" s="456"/>
      <c r="S90" s="456"/>
      <c r="T90" s="456"/>
      <c r="U90" s="456"/>
      <c r="V90" s="456"/>
      <c r="W90" s="29"/>
    </row>
    <row r="91" spans="1:23" s="198" customFormat="1" ht="16.5" hidden="1" customHeight="1" x14ac:dyDescent="0.15">
      <c r="A91" s="26"/>
      <c r="B91" s="456"/>
      <c r="C91" s="456"/>
      <c r="D91" s="456"/>
      <c r="E91" s="456"/>
      <c r="F91" s="456"/>
      <c r="G91" s="456"/>
      <c r="H91" s="456"/>
      <c r="I91" s="456"/>
      <c r="J91" s="456"/>
      <c r="K91" s="456"/>
      <c r="L91" s="456"/>
      <c r="M91" s="456"/>
      <c r="N91" s="456"/>
      <c r="O91" s="456"/>
      <c r="P91" s="456"/>
      <c r="Q91" s="456"/>
      <c r="R91" s="456"/>
      <c r="S91" s="456"/>
      <c r="T91" s="456"/>
      <c r="U91" s="456"/>
      <c r="V91" s="456"/>
      <c r="W91" s="29"/>
    </row>
    <row r="92" spans="1:23" s="198" customFormat="1" ht="16" hidden="1" x14ac:dyDescent="0.15">
      <c r="A92" s="26"/>
      <c r="B92" s="28"/>
      <c r="C92" s="28"/>
      <c r="D92" s="28"/>
      <c r="E92" s="28"/>
      <c r="F92" s="28"/>
      <c r="G92" s="28"/>
      <c r="H92" s="28"/>
      <c r="I92" s="28"/>
      <c r="J92" s="28"/>
      <c r="K92" s="28"/>
      <c r="L92" s="28"/>
      <c r="M92" s="28"/>
      <c r="N92" s="28"/>
      <c r="O92" s="28"/>
      <c r="P92" s="28"/>
      <c r="Q92" s="29"/>
      <c r="R92" s="30"/>
      <c r="S92" s="29"/>
      <c r="T92" s="31"/>
      <c r="U92" s="29"/>
      <c r="V92" s="29"/>
      <c r="W92" s="29"/>
    </row>
    <row r="93" spans="1:23" s="198" customFormat="1" ht="16.5" hidden="1" customHeight="1" x14ac:dyDescent="0.15">
      <c r="A93" s="26"/>
      <c r="B93" s="27"/>
      <c r="C93" s="28"/>
      <c r="D93" s="28"/>
      <c r="E93" s="28"/>
      <c r="F93" s="28"/>
      <c r="G93" s="28"/>
      <c r="H93" s="28"/>
      <c r="I93" s="28"/>
      <c r="J93" s="28"/>
      <c r="K93" s="28"/>
      <c r="L93" s="28"/>
      <c r="M93" s="28"/>
      <c r="N93" s="28"/>
      <c r="O93" s="28"/>
      <c r="P93" s="28"/>
      <c r="Q93" s="29"/>
      <c r="R93" s="30"/>
      <c r="S93" s="29"/>
      <c r="T93" s="31"/>
      <c r="U93" s="29"/>
      <c r="V93" s="29"/>
      <c r="W93" s="29"/>
    </row>
    <row r="94" spans="1:23" s="198" customFormat="1" ht="16.5" hidden="1" customHeight="1" thickBot="1" x14ac:dyDescent="0.2">
      <c r="A94" s="26"/>
      <c r="B94" s="27"/>
      <c r="C94" s="28"/>
      <c r="D94" s="28"/>
      <c r="E94" s="28"/>
      <c r="F94" s="28"/>
      <c r="G94" s="28"/>
      <c r="H94" s="28"/>
      <c r="I94" s="28"/>
      <c r="J94" s="28"/>
      <c r="K94" s="28"/>
      <c r="L94" s="28"/>
      <c r="M94" s="28"/>
      <c r="N94" s="28"/>
      <c r="O94" s="28"/>
      <c r="P94" s="28"/>
      <c r="Q94" s="29"/>
      <c r="R94" s="30"/>
      <c r="S94" s="29"/>
      <c r="T94" s="31"/>
      <c r="U94" s="29"/>
      <c r="V94" s="29"/>
      <c r="W94" s="29"/>
    </row>
    <row r="95" spans="1:23" s="198" customFormat="1" ht="16.5" hidden="1" customHeight="1" x14ac:dyDescent="0.15">
      <c r="A95" s="26"/>
      <c r="B95" s="74"/>
      <c r="C95" s="28"/>
      <c r="D95" s="28"/>
      <c r="E95" s="28"/>
      <c r="F95" s="28"/>
      <c r="G95" s="28"/>
      <c r="H95" s="28"/>
      <c r="I95" s="28"/>
      <c r="J95" s="28"/>
      <c r="K95" s="28"/>
      <c r="L95" s="28"/>
      <c r="M95" s="28"/>
      <c r="N95" s="28"/>
      <c r="O95" s="28"/>
      <c r="P95" s="28"/>
      <c r="Q95" s="29"/>
      <c r="R95" s="30"/>
      <c r="S95" s="29"/>
      <c r="T95" s="31"/>
      <c r="U95" s="29"/>
      <c r="V95" s="29"/>
      <c r="W95" s="29"/>
    </row>
    <row r="96" spans="1:23" s="198" customFormat="1" ht="16.5" hidden="1" customHeight="1" x14ac:dyDescent="0.15">
      <c r="A96" s="26"/>
      <c r="B96" s="75"/>
      <c r="C96" s="33"/>
      <c r="D96" s="34"/>
      <c r="E96" s="26"/>
      <c r="F96" s="26"/>
      <c r="G96" s="29"/>
      <c r="H96" s="30"/>
      <c r="I96" s="30"/>
      <c r="J96" s="30"/>
      <c r="K96" s="29"/>
      <c r="L96" s="35"/>
      <c r="M96" s="29"/>
      <c r="N96" s="35"/>
      <c r="O96" s="29"/>
      <c r="P96" s="35"/>
      <c r="Q96" s="29"/>
      <c r="R96" s="35"/>
      <c r="S96" s="29"/>
      <c r="T96" s="35"/>
      <c r="U96" s="29"/>
      <c r="V96" s="35"/>
      <c r="W96" s="29"/>
    </row>
    <row r="97" spans="1:23" s="198" customFormat="1" ht="16" hidden="1" x14ac:dyDescent="0.15">
      <c r="A97" s="26"/>
      <c r="B97" s="76"/>
      <c r="C97" s="33"/>
      <c r="D97" s="34"/>
      <c r="E97" s="26"/>
      <c r="F97" s="26"/>
      <c r="G97" s="29"/>
      <c r="H97" s="30"/>
      <c r="I97" s="30"/>
      <c r="J97" s="30"/>
      <c r="K97" s="29"/>
      <c r="L97" s="35"/>
      <c r="M97" s="29"/>
      <c r="N97" s="35"/>
      <c r="O97" s="29"/>
      <c r="P97" s="35"/>
      <c r="Q97" s="29"/>
      <c r="R97" s="35"/>
      <c r="S97" s="29"/>
      <c r="T97" s="35"/>
      <c r="U97" s="29"/>
      <c r="V97" s="35"/>
      <c r="W97" s="29"/>
    </row>
    <row r="98" spans="1:23" s="198" customFormat="1" ht="16" hidden="1" x14ac:dyDescent="0.15">
      <c r="A98" s="26"/>
      <c r="B98" s="77"/>
      <c r="C98" s="33"/>
      <c r="D98" s="34"/>
      <c r="E98" s="26"/>
      <c r="F98" s="26"/>
      <c r="G98" s="29"/>
      <c r="H98" s="30"/>
      <c r="I98" s="30"/>
      <c r="J98" s="30"/>
      <c r="K98" s="29"/>
      <c r="L98" s="35"/>
      <c r="M98" s="29"/>
      <c r="N98" s="35"/>
      <c r="O98" s="29"/>
      <c r="P98" s="35"/>
      <c r="Q98" s="29"/>
      <c r="R98" s="35"/>
      <c r="S98" s="29"/>
      <c r="T98" s="35"/>
      <c r="U98" s="29"/>
      <c r="V98" s="35"/>
      <c r="W98" s="29"/>
    </row>
    <row r="99" spans="1:23" s="198" customFormat="1" ht="16" hidden="1" x14ac:dyDescent="0.15">
      <c r="A99" s="26"/>
      <c r="B99" s="77"/>
      <c r="C99" s="26"/>
      <c r="D99" s="26"/>
      <c r="E99" s="26"/>
      <c r="F99" s="26"/>
      <c r="G99" s="29"/>
      <c r="H99" s="30"/>
      <c r="I99" s="30"/>
      <c r="J99" s="30"/>
      <c r="K99" s="29"/>
      <c r="L99" s="35"/>
      <c r="M99" s="29"/>
      <c r="N99" s="35"/>
      <c r="O99" s="29"/>
      <c r="P99" s="35"/>
      <c r="Q99" s="29"/>
      <c r="R99" s="35"/>
      <c r="S99" s="29"/>
      <c r="T99" s="35"/>
      <c r="U99" s="29"/>
      <c r="V99" s="35"/>
      <c r="W99" s="29"/>
    </row>
    <row r="100" spans="1:23" s="198" customFormat="1" ht="16" hidden="1" x14ac:dyDescent="0.15">
      <c r="A100" s="26"/>
      <c r="B100" s="77"/>
      <c r="C100" s="26"/>
      <c r="D100" s="26"/>
      <c r="E100" s="26"/>
      <c r="F100" s="26"/>
      <c r="G100" s="29"/>
      <c r="H100" s="30"/>
      <c r="I100" s="30"/>
      <c r="J100" s="30"/>
      <c r="K100" s="29"/>
      <c r="L100" s="35"/>
      <c r="M100" s="29"/>
      <c r="N100" s="35"/>
      <c r="O100" s="29"/>
      <c r="P100" s="35"/>
      <c r="Q100" s="29"/>
      <c r="R100" s="35"/>
      <c r="S100" s="29"/>
      <c r="T100" s="35"/>
      <c r="U100" s="29"/>
      <c r="V100" s="35"/>
      <c r="W100" s="29"/>
    </row>
    <row r="101" spans="1:23" s="198" customFormat="1" ht="16" hidden="1" x14ac:dyDescent="0.15">
      <c r="A101" s="26"/>
      <c r="B101" s="77"/>
      <c r="C101" s="26"/>
      <c r="D101" s="26"/>
      <c r="E101" s="26"/>
      <c r="F101" s="26"/>
      <c r="G101" s="29"/>
      <c r="H101" s="30"/>
      <c r="I101" s="30"/>
      <c r="J101" s="30"/>
      <c r="K101" s="29"/>
      <c r="L101" s="35"/>
      <c r="M101" s="29"/>
      <c r="N101" s="35"/>
      <c r="O101" s="29"/>
      <c r="P101" s="35"/>
      <c r="Q101" s="29"/>
      <c r="R101" s="35"/>
      <c r="S101" s="29"/>
      <c r="T101" s="35"/>
      <c r="U101" s="29"/>
      <c r="V101" s="35"/>
      <c r="W101" s="29"/>
    </row>
    <row r="102" spans="1:23" s="198" customFormat="1" ht="16" hidden="1" x14ac:dyDescent="0.15">
      <c r="A102" s="26"/>
      <c r="B102" s="77"/>
      <c r="C102" s="26"/>
      <c r="D102" s="26"/>
      <c r="E102" s="26"/>
      <c r="F102" s="26"/>
      <c r="G102" s="29"/>
      <c r="H102" s="30"/>
      <c r="I102" s="30"/>
      <c r="J102" s="30"/>
      <c r="K102" s="29"/>
      <c r="L102" s="35"/>
      <c r="M102" s="29"/>
      <c r="N102" s="35"/>
      <c r="O102" s="29"/>
      <c r="P102" s="35"/>
      <c r="Q102" s="29"/>
      <c r="R102" s="35"/>
      <c r="S102" s="29"/>
      <c r="T102" s="35"/>
      <c r="U102" s="29"/>
      <c r="V102" s="35"/>
      <c r="W102" s="29"/>
    </row>
    <row r="103" spans="1:23" s="198" customFormat="1" ht="16" hidden="1" x14ac:dyDescent="0.15">
      <c r="A103" s="26"/>
      <c r="B103" s="77"/>
      <c r="C103" s="26"/>
      <c r="D103" s="26"/>
      <c r="E103" s="26"/>
      <c r="F103" s="26"/>
      <c r="G103" s="29"/>
      <c r="H103" s="30"/>
      <c r="I103" s="30"/>
      <c r="J103" s="30"/>
      <c r="K103" s="29"/>
      <c r="L103" s="35"/>
      <c r="M103" s="29"/>
      <c r="N103" s="35"/>
      <c r="O103" s="29"/>
      <c r="P103" s="35"/>
      <c r="Q103" s="29"/>
      <c r="R103" s="35"/>
      <c r="S103" s="29"/>
      <c r="T103" s="35"/>
      <c r="U103" s="29"/>
      <c r="V103" s="35"/>
      <c r="W103" s="29"/>
    </row>
    <row r="104" spans="1:23" s="198" customFormat="1" ht="16" hidden="1" x14ac:dyDescent="0.15">
      <c r="A104" s="26"/>
      <c r="B104" s="77"/>
      <c r="C104" s="26"/>
      <c r="D104" s="26"/>
      <c r="E104" s="26"/>
      <c r="F104" s="26"/>
      <c r="G104" s="29"/>
      <c r="H104" s="30"/>
      <c r="I104" s="30"/>
      <c r="J104" s="30"/>
      <c r="K104" s="29"/>
      <c r="L104" s="35"/>
      <c r="M104" s="29"/>
      <c r="N104" s="35"/>
      <c r="O104" s="29"/>
      <c r="P104" s="35"/>
      <c r="Q104" s="29"/>
      <c r="R104" s="35"/>
      <c r="S104" s="29"/>
      <c r="T104" s="35"/>
      <c r="U104" s="29"/>
      <c r="V104" s="35"/>
      <c r="W104" s="29"/>
    </row>
    <row r="105" spans="1:23" s="198" customFormat="1" ht="16" hidden="1" x14ac:dyDescent="0.15">
      <c r="A105" s="60"/>
      <c r="B105" s="77"/>
      <c r="C105" s="188"/>
      <c r="D105" s="60"/>
      <c r="E105" s="60"/>
      <c r="F105" s="60"/>
      <c r="G105" s="60"/>
      <c r="H105" s="60"/>
      <c r="I105" s="60"/>
      <c r="J105" s="60"/>
      <c r="K105" s="60"/>
      <c r="L105" s="60"/>
      <c r="M105" s="60"/>
      <c r="N105" s="60"/>
      <c r="O105" s="60"/>
      <c r="P105" s="60"/>
      <c r="Q105" s="60"/>
      <c r="R105" s="60"/>
      <c r="S105" s="60"/>
      <c r="T105" s="60"/>
      <c r="U105" s="60"/>
      <c r="V105" s="60"/>
      <c r="W105" s="60"/>
    </row>
    <row r="106" spans="1:23" s="198" customFormat="1" ht="16" hidden="1" x14ac:dyDescent="0.15">
      <c r="A106" s="60"/>
      <c r="B106" s="77"/>
      <c r="C106" s="188"/>
      <c r="D106" s="60"/>
      <c r="E106" s="60"/>
      <c r="F106" s="60"/>
      <c r="G106" s="60"/>
      <c r="H106" s="60"/>
      <c r="I106" s="60"/>
      <c r="J106" s="60"/>
      <c r="K106" s="60"/>
      <c r="L106" s="60"/>
      <c r="M106" s="60"/>
      <c r="N106" s="60"/>
      <c r="O106" s="60"/>
      <c r="P106" s="60"/>
      <c r="Q106" s="60"/>
      <c r="R106" s="60"/>
      <c r="S106" s="60"/>
      <c r="T106" s="60"/>
      <c r="U106" s="60"/>
      <c r="V106" s="60"/>
      <c r="W106" s="60"/>
    </row>
    <row r="107" spans="1:23" s="198" customFormat="1" ht="16" hidden="1" x14ac:dyDescent="0.15">
      <c r="A107" s="60"/>
      <c r="B107" s="77"/>
      <c r="C107" s="188"/>
      <c r="D107" s="60"/>
      <c r="E107" s="60"/>
      <c r="F107" s="60"/>
      <c r="G107" s="60"/>
      <c r="H107" s="60"/>
      <c r="I107" s="60"/>
      <c r="J107" s="60"/>
      <c r="K107" s="60"/>
      <c r="L107" s="60"/>
      <c r="M107" s="60"/>
      <c r="N107" s="60"/>
      <c r="O107" s="60"/>
      <c r="P107" s="60"/>
      <c r="Q107" s="60"/>
      <c r="R107" s="60"/>
      <c r="S107" s="60"/>
      <c r="T107" s="60"/>
      <c r="U107" s="60"/>
      <c r="V107" s="60"/>
      <c r="W107" s="60"/>
    </row>
    <row r="108" spans="1:23" s="198" customFormat="1" ht="16" hidden="1" x14ac:dyDescent="0.15">
      <c r="A108" s="60"/>
      <c r="B108" s="77"/>
      <c r="C108" s="188"/>
      <c r="D108" s="60"/>
      <c r="E108" s="60"/>
      <c r="F108" s="60"/>
      <c r="G108" s="60"/>
      <c r="H108" s="60"/>
      <c r="I108" s="60"/>
      <c r="J108" s="60"/>
      <c r="K108" s="60"/>
      <c r="L108" s="60"/>
      <c r="M108" s="60"/>
      <c r="N108" s="60"/>
      <c r="O108" s="60"/>
      <c r="P108" s="60"/>
      <c r="Q108" s="60"/>
      <c r="R108" s="60"/>
      <c r="S108" s="60"/>
      <c r="T108" s="60"/>
      <c r="U108" s="60"/>
      <c r="V108" s="60"/>
      <c r="W108" s="60"/>
    </row>
    <row r="109" spans="1:23" s="198" customFormat="1" ht="16" hidden="1" x14ac:dyDescent="0.15">
      <c r="A109" s="60"/>
      <c r="B109" s="77"/>
      <c r="C109" s="188"/>
      <c r="D109" s="60"/>
      <c r="E109" s="60"/>
      <c r="F109" s="60"/>
      <c r="G109" s="60"/>
      <c r="H109" s="60"/>
      <c r="I109" s="60"/>
      <c r="J109" s="60"/>
      <c r="K109" s="60"/>
      <c r="L109" s="60"/>
      <c r="M109" s="60"/>
      <c r="N109" s="60"/>
      <c r="O109" s="60"/>
      <c r="P109" s="60"/>
      <c r="Q109" s="60"/>
      <c r="R109" s="60"/>
      <c r="S109" s="60"/>
      <c r="T109" s="60"/>
      <c r="U109" s="60"/>
      <c r="V109" s="60"/>
      <c r="W109" s="60"/>
    </row>
    <row r="110" spans="1:23" s="198" customFormat="1" ht="16" hidden="1" x14ac:dyDescent="0.15">
      <c r="A110" s="60"/>
      <c r="B110" s="32"/>
      <c r="C110" s="188"/>
      <c r="D110" s="60"/>
      <c r="E110" s="60"/>
      <c r="F110" s="60"/>
      <c r="G110" s="60"/>
      <c r="H110" s="60"/>
      <c r="I110" s="60"/>
      <c r="J110" s="60"/>
      <c r="K110" s="60"/>
      <c r="L110" s="60"/>
      <c r="M110" s="60"/>
      <c r="N110" s="60"/>
      <c r="O110" s="60"/>
      <c r="P110" s="60"/>
      <c r="Q110" s="60"/>
      <c r="R110" s="60"/>
      <c r="S110" s="60"/>
      <c r="T110" s="60"/>
      <c r="U110" s="60"/>
      <c r="V110" s="60"/>
      <c r="W110" s="60"/>
    </row>
    <row r="111" spans="1:23" s="198" customFormat="1" ht="16" hidden="1" x14ac:dyDescent="0.15">
      <c r="A111" s="60"/>
      <c r="B111" s="32"/>
      <c r="C111" s="188"/>
      <c r="D111" s="60"/>
      <c r="E111" s="60"/>
      <c r="F111" s="60"/>
      <c r="G111" s="60"/>
      <c r="H111" s="60"/>
      <c r="I111" s="60"/>
      <c r="J111" s="60"/>
      <c r="K111" s="60"/>
      <c r="L111" s="60"/>
      <c r="M111" s="60"/>
      <c r="N111" s="60"/>
      <c r="O111" s="60"/>
      <c r="P111" s="60"/>
      <c r="Q111" s="60"/>
      <c r="R111" s="60"/>
      <c r="S111" s="60"/>
      <c r="T111" s="60"/>
      <c r="U111" s="60"/>
      <c r="V111" s="60"/>
      <c r="W111" s="60"/>
    </row>
    <row r="112" spans="1:23" s="198" customFormat="1" ht="16" hidden="1" x14ac:dyDescent="0.15">
      <c r="A112" s="60"/>
      <c r="B112" s="32"/>
      <c r="C112" s="188"/>
      <c r="D112" s="60"/>
      <c r="E112" s="60"/>
      <c r="F112" s="60"/>
      <c r="G112" s="60"/>
      <c r="H112" s="60"/>
      <c r="I112" s="60"/>
      <c r="J112" s="60"/>
      <c r="K112" s="60"/>
      <c r="L112" s="60"/>
      <c r="M112" s="60"/>
      <c r="N112" s="60"/>
      <c r="O112" s="60"/>
      <c r="P112" s="60"/>
      <c r="Q112" s="60"/>
      <c r="R112" s="60"/>
      <c r="S112" s="60"/>
      <c r="T112" s="60"/>
      <c r="U112" s="60"/>
      <c r="V112" s="60"/>
      <c r="W112" s="60"/>
    </row>
    <row r="113" spans="1:23" s="198" customFormat="1" ht="16" hidden="1" x14ac:dyDescent="0.15">
      <c r="A113" s="60"/>
      <c r="B113" s="32"/>
      <c r="C113" s="188"/>
      <c r="D113" s="60"/>
      <c r="E113" s="60"/>
      <c r="F113" s="60"/>
      <c r="G113" s="60"/>
      <c r="H113" s="60"/>
      <c r="I113" s="60"/>
      <c r="J113" s="60"/>
      <c r="K113" s="60"/>
      <c r="L113" s="60"/>
      <c r="M113" s="60"/>
      <c r="N113" s="60"/>
      <c r="O113" s="60"/>
      <c r="P113" s="60"/>
      <c r="Q113" s="60"/>
      <c r="R113" s="60"/>
      <c r="S113" s="60"/>
      <c r="T113" s="60"/>
      <c r="U113" s="60"/>
      <c r="V113" s="60"/>
      <c r="W113" s="60"/>
    </row>
    <row r="114" spans="1:23" s="198" customFormat="1" ht="16" hidden="1" x14ac:dyDescent="0.15">
      <c r="A114" s="60"/>
      <c r="B114" s="32"/>
      <c r="C114" s="188"/>
      <c r="D114" s="60"/>
      <c r="E114" s="60"/>
      <c r="F114" s="60"/>
      <c r="G114" s="60"/>
      <c r="H114" s="60"/>
      <c r="I114" s="60"/>
      <c r="J114" s="60"/>
      <c r="K114" s="60"/>
      <c r="L114" s="60"/>
      <c r="M114" s="60"/>
      <c r="N114" s="60"/>
      <c r="O114" s="60"/>
      <c r="P114" s="60"/>
      <c r="Q114" s="60"/>
      <c r="R114" s="60"/>
      <c r="S114" s="60"/>
      <c r="T114" s="60"/>
      <c r="U114" s="60"/>
      <c r="V114" s="60"/>
      <c r="W114" s="60"/>
    </row>
    <row r="115" spans="1:23" s="198" customFormat="1" ht="16" hidden="1" x14ac:dyDescent="0.15">
      <c r="A115" s="60"/>
      <c r="B115" s="32"/>
      <c r="C115" s="188"/>
      <c r="D115" s="60"/>
      <c r="E115" s="60"/>
      <c r="F115" s="60"/>
      <c r="G115" s="60"/>
      <c r="H115" s="60"/>
      <c r="I115" s="60"/>
      <c r="J115" s="60"/>
      <c r="K115" s="60"/>
      <c r="L115" s="60"/>
      <c r="M115" s="60"/>
      <c r="N115" s="60"/>
      <c r="O115" s="60"/>
      <c r="P115" s="60"/>
      <c r="Q115" s="60"/>
      <c r="R115" s="60"/>
      <c r="S115" s="60"/>
      <c r="T115" s="60"/>
      <c r="U115" s="60"/>
      <c r="V115" s="60"/>
      <c r="W115" s="60"/>
    </row>
    <row r="116" spans="1:23" s="198" customFormat="1" ht="16" hidden="1" x14ac:dyDescent="0.15">
      <c r="A116" s="60"/>
      <c r="B116" s="32"/>
      <c r="C116" s="188"/>
      <c r="D116" s="60"/>
      <c r="E116" s="60"/>
      <c r="F116" s="60"/>
      <c r="G116" s="60"/>
      <c r="H116" s="60"/>
      <c r="I116" s="60"/>
      <c r="J116" s="60"/>
      <c r="K116" s="60"/>
      <c r="L116" s="60"/>
      <c r="M116" s="60"/>
      <c r="N116" s="60"/>
      <c r="O116" s="60"/>
      <c r="P116" s="60"/>
      <c r="Q116" s="60"/>
      <c r="R116" s="60"/>
      <c r="S116" s="60"/>
      <c r="T116" s="60"/>
      <c r="U116" s="60"/>
      <c r="V116" s="60"/>
      <c r="W116" s="60"/>
    </row>
    <row r="117" spans="1:23" s="198" customFormat="1" ht="16" hidden="1" x14ac:dyDescent="0.15">
      <c r="A117" s="60"/>
      <c r="B117" s="32"/>
      <c r="C117" s="188"/>
      <c r="D117" s="60"/>
      <c r="E117" s="60"/>
      <c r="F117" s="60"/>
      <c r="G117" s="60"/>
      <c r="H117" s="60"/>
      <c r="I117" s="60"/>
      <c r="J117" s="60"/>
      <c r="K117" s="60"/>
      <c r="L117" s="60"/>
      <c r="M117" s="60"/>
      <c r="N117" s="60"/>
      <c r="O117" s="60"/>
      <c r="P117" s="60"/>
      <c r="Q117" s="60"/>
      <c r="R117" s="60"/>
      <c r="S117" s="60"/>
      <c r="T117" s="60"/>
      <c r="U117" s="60"/>
      <c r="V117" s="60"/>
      <c r="W117" s="60"/>
    </row>
    <row r="118" spans="1:23" s="198" customFormat="1" ht="16" hidden="1" x14ac:dyDescent="0.15">
      <c r="A118" s="60"/>
      <c r="B118" s="32"/>
      <c r="C118" s="188"/>
      <c r="D118" s="60"/>
      <c r="E118" s="60"/>
      <c r="F118" s="60"/>
      <c r="G118" s="60"/>
      <c r="H118" s="60"/>
      <c r="I118" s="60"/>
      <c r="J118" s="60"/>
      <c r="K118" s="60"/>
      <c r="L118" s="60"/>
      <c r="M118" s="60"/>
      <c r="N118" s="60"/>
      <c r="O118" s="60"/>
      <c r="P118" s="60"/>
      <c r="Q118" s="60"/>
      <c r="R118" s="60"/>
      <c r="S118" s="60"/>
      <c r="T118" s="60"/>
      <c r="U118" s="60"/>
      <c r="V118" s="60"/>
      <c r="W118" s="60"/>
    </row>
    <row r="119" spans="1:23" s="198" customFormat="1" ht="16" hidden="1" x14ac:dyDescent="0.15">
      <c r="A119" s="60"/>
      <c r="B119" s="32"/>
      <c r="C119" s="188"/>
      <c r="D119" s="60"/>
      <c r="E119" s="60"/>
      <c r="F119" s="60"/>
      <c r="G119" s="60"/>
      <c r="H119" s="60"/>
      <c r="I119" s="60"/>
      <c r="J119" s="60"/>
      <c r="K119" s="60"/>
      <c r="L119" s="60"/>
      <c r="M119" s="60"/>
      <c r="N119" s="60"/>
      <c r="O119" s="60"/>
      <c r="P119" s="60"/>
      <c r="Q119" s="60"/>
      <c r="R119" s="60"/>
      <c r="S119" s="60"/>
      <c r="T119" s="60"/>
      <c r="U119" s="60"/>
      <c r="V119" s="60"/>
      <c r="W119" s="60"/>
    </row>
    <row r="120" spans="1:23" s="198" customFormat="1" ht="16" hidden="1" x14ac:dyDescent="0.15">
      <c r="A120" s="60"/>
      <c r="B120" s="32"/>
      <c r="C120" s="188"/>
      <c r="D120" s="60"/>
      <c r="E120" s="60"/>
      <c r="F120" s="60"/>
      <c r="G120" s="60"/>
      <c r="H120" s="60"/>
      <c r="I120" s="60"/>
      <c r="J120" s="60"/>
      <c r="K120" s="60"/>
      <c r="L120" s="60"/>
      <c r="M120" s="60"/>
      <c r="N120" s="60"/>
      <c r="O120" s="60"/>
      <c r="P120" s="60"/>
      <c r="Q120" s="60"/>
      <c r="R120" s="60"/>
      <c r="S120" s="60"/>
      <c r="T120" s="60"/>
      <c r="U120" s="60"/>
      <c r="V120" s="60"/>
      <c r="W120" s="60"/>
    </row>
    <row r="121" spans="1:23" s="198" customFormat="1" ht="16" hidden="1" x14ac:dyDescent="0.15">
      <c r="A121" s="60"/>
      <c r="B121" s="32"/>
      <c r="C121" s="188"/>
      <c r="D121" s="60"/>
      <c r="E121" s="60"/>
      <c r="F121" s="60"/>
      <c r="G121" s="60"/>
      <c r="H121" s="60"/>
      <c r="I121" s="60"/>
      <c r="J121" s="60"/>
      <c r="K121" s="60"/>
      <c r="L121" s="60"/>
      <c r="M121" s="60"/>
      <c r="N121" s="60"/>
      <c r="O121" s="60"/>
      <c r="P121" s="60"/>
      <c r="Q121" s="60"/>
      <c r="R121" s="60"/>
      <c r="S121" s="60"/>
      <c r="T121" s="60"/>
      <c r="U121" s="60"/>
      <c r="V121" s="60"/>
      <c r="W121" s="60"/>
    </row>
    <row r="122" spans="1:23" s="198" customFormat="1" ht="16" hidden="1" x14ac:dyDescent="0.15">
      <c r="A122" s="60"/>
      <c r="B122" s="32"/>
      <c r="C122" s="188"/>
      <c r="D122" s="60"/>
      <c r="E122" s="60"/>
      <c r="F122" s="60"/>
      <c r="G122" s="60"/>
      <c r="H122" s="60"/>
      <c r="I122" s="60"/>
      <c r="J122" s="60"/>
      <c r="K122" s="60"/>
      <c r="L122" s="60"/>
      <c r="M122" s="60"/>
      <c r="N122" s="60"/>
      <c r="O122" s="60"/>
      <c r="P122" s="60"/>
      <c r="Q122" s="60"/>
      <c r="R122" s="60"/>
      <c r="S122" s="60"/>
      <c r="T122" s="60"/>
      <c r="U122" s="60"/>
      <c r="V122" s="60"/>
      <c r="W122" s="60"/>
    </row>
    <row r="123" spans="1:23" s="198" customFormat="1" ht="16" hidden="1" x14ac:dyDescent="0.15">
      <c r="A123" s="60"/>
      <c r="B123" s="32"/>
      <c r="C123" s="188"/>
      <c r="D123" s="60"/>
      <c r="E123" s="60"/>
      <c r="F123" s="60"/>
      <c r="G123" s="60"/>
      <c r="H123" s="60"/>
      <c r="I123" s="60"/>
      <c r="J123" s="60"/>
      <c r="K123" s="60"/>
      <c r="L123" s="60"/>
      <c r="M123" s="60"/>
      <c r="N123" s="60"/>
      <c r="O123" s="60"/>
      <c r="P123" s="60"/>
      <c r="Q123" s="60"/>
      <c r="R123" s="60"/>
      <c r="S123" s="60"/>
      <c r="T123" s="60"/>
      <c r="U123" s="60"/>
      <c r="V123" s="60"/>
      <c r="W123" s="60"/>
    </row>
    <row r="124" spans="1:23" s="198" customFormat="1" ht="16" hidden="1" x14ac:dyDescent="0.15">
      <c r="A124" s="60"/>
      <c r="B124" s="32"/>
      <c r="C124" s="188"/>
      <c r="D124" s="60"/>
      <c r="E124" s="60"/>
      <c r="F124" s="60"/>
      <c r="G124" s="60"/>
      <c r="H124" s="60"/>
      <c r="I124" s="60"/>
      <c r="J124" s="60"/>
      <c r="K124" s="60"/>
      <c r="L124" s="60"/>
      <c r="M124" s="60"/>
      <c r="N124" s="60"/>
      <c r="O124" s="60"/>
      <c r="P124" s="60"/>
      <c r="Q124" s="60"/>
      <c r="R124" s="60"/>
      <c r="S124" s="60"/>
      <c r="T124" s="60"/>
      <c r="U124" s="60"/>
      <c r="V124" s="60"/>
      <c r="W124" s="60"/>
    </row>
    <row r="125" spans="1:23" s="198" customFormat="1" ht="16" hidden="1" x14ac:dyDescent="0.15">
      <c r="A125" s="60"/>
      <c r="B125" s="32"/>
      <c r="C125" s="188"/>
      <c r="D125" s="60"/>
      <c r="E125" s="60"/>
      <c r="F125" s="60"/>
      <c r="G125" s="60"/>
      <c r="H125" s="60"/>
      <c r="I125" s="60"/>
      <c r="J125" s="60"/>
      <c r="K125" s="60"/>
      <c r="L125" s="60"/>
      <c r="M125" s="60"/>
      <c r="N125" s="60"/>
      <c r="O125" s="60"/>
      <c r="P125" s="60"/>
      <c r="Q125" s="60"/>
      <c r="R125" s="60"/>
      <c r="S125" s="60"/>
      <c r="T125" s="60"/>
      <c r="U125" s="60"/>
      <c r="V125" s="60"/>
      <c r="W125" s="60"/>
    </row>
    <row r="126" spans="1:23" s="198" customFormat="1" ht="16" hidden="1" x14ac:dyDescent="0.15">
      <c r="A126" s="60"/>
      <c r="B126" s="32"/>
      <c r="C126" s="188"/>
      <c r="D126" s="60"/>
      <c r="E126" s="60"/>
      <c r="F126" s="60"/>
      <c r="G126" s="60"/>
      <c r="H126" s="60"/>
      <c r="I126" s="60"/>
      <c r="J126" s="60"/>
      <c r="K126" s="60"/>
      <c r="L126" s="60"/>
      <c r="M126" s="60"/>
      <c r="N126" s="60"/>
      <c r="O126" s="60"/>
      <c r="P126" s="60"/>
      <c r="Q126" s="60"/>
      <c r="R126" s="60"/>
      <c r="S126" s="60"/>
      <c r="T126" s="60"/>
      <c r="U126" s="60"/>
      <c r="V126" s="60"/>
      <c r="W126" s="60"/>
    </row>
    <row r="127" spans="1:23" s="198" customFormat="1" ht="16" hidden="1" x14ac:dyDescent="0.15">
      <c r="A127" s="60"/>
      <c r="B127" s="32"/>
      <c r="C127" s="188"/>
      <c r="D127" s="60"/>
      <c r="E127" s="60"/>
      <c r="F127" s="60"/>
      <c r="G127" s="60"/>
      <c r="H127" s="60"/>
      <c r="I127" s="60"/>
      <c r="J127" s="60"/>
      <c r="K127" s="60"/>
      <c r="L127" s="60"/>
      <c r="M127" s="60"/>
      <c r="N127" s="60"/>
      <c r="O127" s="60"/>
      <c r="P127" s="60"/>
      <c r="Q127" s="60"/>
      <c r="R127" s="60"/>
      <c r="S127" s="60"/>
      <c r="T127" s="60"/>
      <c r="U127" s="60"/>
      <c r="V127" s="60"/>
      <c r="W127" s="60"/>
    </row>
    <row r="128" spans="1:23" s="198" customFormat="1" ht="16" hidden="1" x14ac:dyDescent="0.15">
      <c r="A128" s="60"/>
      <c r="B128" s="32"/>
      <c r="C128" s="188"/>
      <c r="D128" s="60"/>
      <c r="E128" s="60"/>
      <c r="F128" s="60"/>
      <c r="G128" s="60"/>
      <c r="H128" s="60"/>
      <c r="I128" s="60"/>
      <c r="J128" s="60"/>
      <c r="K128" s="60"/>
      <c r="L128" s="60"/>
      <c r="M128" s="60"/>
      <c r="N128" s="60"/>
      <c r="O128" s="60"/>
      <c r="P128" s="60"/>
      <c r="Q128" s="60"/>
      <c r="R128" s="60"/>
      <c r="S128" s="60"/>
      <c r="T128" s="60"/>
      <c r="U128" s="60"/>
      <c r="V128" s="60"/>
      <c r="W128" s="60"/>
    </row>
    <row r="129" spans="1:23" s="198" customFormat="1" ht="16" hidden="1" x14ac:dyDescent="0.15">
      <c r="A129" s="60"/>
      <c r="B129" s="32"/>
      <c r="C129" s="188"/>
      <c r="D129" s="60"/>
      <c r="E129" s="60"/>
      <c r="F129" s="60"/>
      <c r="G129" s="60"/>
      <c r="H129" s="60"/>
      <c r="I129" s="60"/>
      <c r="J129" s="60"/>
      <c r="K129" s="60"/>
      <c r="L129" s="60"/>
      <c r="M129" s="60"/>
      <c r="N129" s="60"/>
      <c r="O129" s="60"/>
      <c r="P129" s="60"/>
      <c r="Q129" s="60"/>
      <c r="R129" s="60"/>
      <c r="S129" s="60"/>
      <c r="T129" s="60"/>
      <c r="U129" s="60"/>
      <c r="V129" s="60"/>
      <c r="W129" s="60"/>
    </row>
    <row r="130" spans="1:23" s="198" customFormat="1" ht="16" hidden="1" x14ac:dyDescent="0.15">
      <c r="A130" s="60"/>
      <c r="B130" s="32"/>
      <c r="C130" s="188"/>
      <c r="D130" s="60"/>
      <c r="E130" s="60"/>
      <c r="F130" s="60"/>
      <c r="G130" s="60"/>
      <c r="H130" s="60"/>
      <c r="I130" s="60"/>
      <c r="J130" s="60"/>
      <c r="K130" s="60"/>
      <c r="L130" s="60"/>
      <c r="M130" s="60"/>
      <c r="N130" s="60"/>
      <c r="O130" s="60"/>
      <c r="P130" s="60"/>
      <c r="Q130" s="60"/>
      <c r="R130" s="60"/>
      <c r="S130" s="60"/>
      <c r="T130" s="60"/>
      <c r="U130" s="60"/>
      <c r="V130" s="60"/>
      <c r="W130" s="60"/>
    </row>
    <row r="131" spans="1:23" s="198" customFormat="1" hidden="1" x14ac:dyDescent="0.15">
      <c r="A131" s="60"/>
      <c r="B131" s="188"/>
      <c r="C131" s="188"/>
      <c r="D131" s="60"/>
      <c r="E131" s="60"/>
      <c r="F131" s="60"/>
      <c r="G131" s="60"/>
      <c r="H131" s="60"/>
      <c r="I131" s="60"/>
      <c r="J131" s="60"/>
      <c r="K131" s="60"/>
      <c r="L131" s="60"/>
      <c r="M131" s="60"/>
      <c r="N131" s="60"/>
      <c r="O131" s="60"/>
      <c r="P131" s="60"/>
      <c r="Q131" s="60"/>
      <c r="R131" s="60"/>
      <c r="S131" s="60"/>
      <c r="T131" s="60"/>
      <c r="U131" s="60"/>
      <c r="V131" s="60"/>
      <c r="W131" s="60"/>
    </row>
    <row r="132" spans="1:23" s="198" customFormat="1" hidden="1" x14ac:dyDescent="0.15">
      <c r="A132" s="60"/>
      <c r="B132" s="188"/>
      <c r="C132" s="188"/>
      <c r="D132" s="60"/>
      <c r="E132" s="60"/>
      <c r="F132" s="60"/>
      <c r="G132" s="60"/>
      <c r="H132" s="60"/>
      <c r="I132" s="60"/>
      <c r="J132" s="60"/>
      <c r="K132" s="60"/>
      <c r="L132" s="60"/>
      <c r="M132" s="60"/>
      <c r="N132" s="60"/>
      <c r="O132" s="60"/>
      <c r="P132" s="60"/>
      <c r="Q132" s="60"/>
      <c r="R132" s="60"/>
      <c r="S132" s="60"/>
      <c r="T132" s="60"/>
      <c r="U132" s="60"/>
      <c r="V132" s="60"/>
      <c r="W132" s="60"/>
    </row>
    <row r="133" spans="1:23" s="198" customFormat="1" hidden="1" x14ac:dyDescent="0.15">
      <c r="A133" s="60"/>
      <c r="B133" s="188"/>
      <c r="C133" s="188"/>
      <c r="D133" s="60"/>
      <c r="E133" s="60"/>
      <c r="F133" s="60"/>
      <c r="G133" s="60"/>
      <c r="H133" s="60"/>
      <c r="I133" s="60"/>
      <c r="J133" s="60"/>
      <c r="K133" s="60"/>
      <c r="L133" s="60"/>
      <c r="M133" s="60"/>
      <c r="N133" s="60"/>
      <c r="O133" s="60"/>
      <c r="P133" s="60"/>
      <c r="Q133" s="60"/>
      <c r="R133" s="60"/>
      <c r="S133" s="60"/>
      <c r="T133" s="60"/>
      <c r="U133" s="60"/>
      <c r="V133" s="60"/>
      <c r="W133" s="60"/>
    </row>
    <row r="134" spans="1:23" s="198" customFormat="1" hidden="1" x14ac:dyDescent="0.15">
      <c r="A134" s="60"/>
      <c r="B134" s="188"/>
      <c r="C134" s="188"/>
      <c r="D134" s="60"/>
      <c r="E134" s="60"/>
      <c r="F134" s="60"/>
      <c r="G134" s="60"/>
      <c r="H134" s="60"/>
      <c r="I134" s="60"/>
      <c r="J134" s="60"/>
      <c r="K134" s="60"/>
      <c r="L134" s="60"/>
      <c r="M134" s="60"/>
      <c r="N134" s="60"/>
      <c r="O134" s="60"/>
      <c r="P134" s="60"/>
      <c r="Q134" s="60"/>
      <c r="R134" s="60"/>
      <c r="S134" s="60"/>
      <c r="T134" s="60"/>
      <c r="U134" s="60"/>
      <c r="V134" s="60"/>
      <c r="W134" s="60"/>
    </row>
    <row r="135" spans="1:23" s="198" customFormat="1" hidden="1" x14ac:dyDescent="0.15">
      <c r="A135" s="60"/>
      <c r="B135" s="188"/>
      <c r="C135" s="188"/>
      <c r="D135" s="60"/>
      <c r="E135" s="60"/>
      <c r="F135" s="60"/>
      <c r="G135" s="60"/>
      <c r="H135" s="60"/>
      <c r="I135" s="60"/>
      <c r="J135" s="60"/>
      <c r="K135" s="60"/>
      <c r="L135" s="60"/>
      <c r="M135" s="60"/>
      <c r="N135" s="60"/>
      <c r="O135" s="60"/>
      <c r="P135" s="60"/>
      <c r="Q135" s="60"/>
      <c r="R135" s="60"/>
      <c r="S135" s="60"/>
      <c r="T135" s="60"/>
      <c r="U135" s="60"/>
      <c r="V135" s="60"/>
      <c r="W135" s="60"/>
    </row>
    <row r="136" spans="1:23" s="198" customFormat="1" hidden="1" x14ac:dyDescent="0.15">
      <c r="A136" s="60"/>
      <c r="B136" s="188"/>
      <c r="C136" s="188"/>
      <c r="D136" s="60"/>
      <c r="E136" s="60"/>
      <c r="F136" s="60"/>
      <c r="G136" s="60"/>
      <c r="H136" s="60"/>
      <c r="I136" s="60"/>
      <c r="J136" s="60"/>
      <c r="K136" s="60"/>
      <c r="L136" s="60"/>
      <c r="M136" s="60"/>
      <c r="N136" s="60"/>
      <c r="O136" s="60"/>
      <c r="P136" s="60"/>
      <c r="Q136" s="60"/>
      <c r="R136" s="60"/>
      <c r="S136" s="60"/>
      <c r="T136" s="60"/>
      <c r="U136" s="60"/>
      <c r="V136" s="60"/>
      <c r="W136" s="60"/>
    </row>
    <row r="137" spans="1:23" s="198" customFormat="1" hidden="1" x14ac:dyDescent="0.15">
      <c r="A137" s="60"/>
      <c r="B137" s="188"/>
      <c r="C137" s="188"/>
      <c r="D137" s="60"/>
      <c r="E137" s="60"/>
      <c r="F137" s="60"/>
      <c r="G137" s="60"/>
      <c r="H137" s="60"/>
      <c r="I137" s="60"/>
      <c r="J137" s="60"/>
      <c r="K137" s="60"/>
      <c r="L137" s="60"/>
      <c r="M137" s="60"/>
      <c r="N137" s="60"/>
      <c r="O137" s="60"/>
      <c r="P137" s="60"/>
      <c r="Q137" s="60"/>
      <c r="R137" s="60"/>
      <c r="S137" s="60"/>
      <c r="T137" s="60"/>
      <c r="U137" s="60"/>
      <c r="V137" s="60"/>
      <c r="W137" s="60"/>
    </row>
    <row r="138" spans="1:23" s="198" customFormat="1" hidden="1" x14ac:dyDescent="0.15">
      <c r="A138" s="60"/>
      <c r="B138" s="188"/>
      <c r="C138" s="188"/>
      <c r="D138" s="60"/>
      <c r="E138" s="60"/>
      <c r="F138" s="60"/>
      <c r="G138" s="60"/>
      <c r="H138" s="60"/>
      <c r="I138" s="60"/>
      <c r="J138" s="60"/>
      <c r="K138" s="60"/>
      <c r="L138" s="60"/>
      <c r="M138" s="60"/>
      <c r="N138" s="60"/>
      <c r="O138" s="60"/>
      <c r="P138" s="60"/>
      <c r="Q138" s="60"/>
      <c r="R138" s="60"/>
      <c r="S138" s="60"/>
      <c r="T138" s="60"/>
      <c r="U138" s="60"/>
      <c r="V138" s="60"/>
      <c r="W138" s="60"/>
    </row>
    <row r="139" spans="1:23" s="198" customFormat="1" hidden="1" x14ac:dyDescent="0.15">
      <c r="A139" s="60"/>
      <c r="B139" s="188"/>
      <c r="C139" s="188"/>
      <c r="D139" s="60"/>
      <c r="E139" s="60"/>
      <c r="F139" s="60"/>
      <c r="G139" s="60"/>
      <c r="H139" s="60"/>
      <c r="I139" s="60"/>
      <c r="J139" s="60"/>
      <c r="K139" s="60"/>
      <c r="L139" s="60"/>
      <c r="M139" s="60"/>
      <c r="N139" s="60"/>
      <c r="O139" s="60"/>
      <c r="P139" s="60"/>
      <c r="Q139" s="60"/>
      <c r="R139" s="60"/>
      <c r="S139" s="60"/>
      <c r="T139" s="60"/>
      <c r="U139" s="60"/>
      <c r="V139" s="60"/>
      <c r="W139" s="60"/>
    </row>
    <row r="140" spans="1:23" s="198" customFormat="1" hidden="1" x14ac:dyDescent="0.15">
      <c r="A140" s="60"/>
      <c r="B140" s="188"/>
      <c r="C140" s="188"/>
      <c r="D140" s="60"/>
      <c r="E140" s="60"/>
      <c r="F140" s="60"/>
      <c r="G140" s="60"/>
      <c r="H140" s="60"/>
      <c r="I140" s="60"/>
      <c r="J140" s="60"/>
      <c r="K140" s="60"/>
      <c r="L140" s="60"/>
      <c r="M140" s="60"/>
      <c r="N140" s="60"/>
      <c r="O140" s="60"/>
      <c r="P140" s="60"/>
      <c r="Q140" s="60"/>
      <c r="R140" s="60"/>
      <c r="S140" s="60"/>
      <c r="T140" s="60"/>
      <c r="U140" s="60"/>
      <c r="V140" s="60"/>
      <c r="W140" s="60"/>
    </row>
    <row r="141" spans="1:23" s="198" customFormat="1" hidden="1" x14ac:dyDescent="0.15">
      <c r="A141" s="60"/>
      <c r="B141" s="188"/>
      <c r="C141" s="188"/>
      <c r="D141" s="60"/>
      <c r="E141" s="60"/>
      <c r="F141" s="60"/>
      <c r="G141" s="60"/>
      <c r="H141" s="60"/>
      <c r="I141" s="60"/>
      <c r="J141" s="60"/>
      <c r="K141" s="60"/>
      <c r="L141" s="60"/>
      <c r="M141" s="60"/>
      <c r="N141" s="60"/>
      <c r="O141" s="60"/>
      <c r="P141" s="60"/>
      <c r="Q141" s="60"/>
      <c r="R141" s="60"/>
      <c r="S141" s="60"/>
      <c r="T141" s="60"/>
      <c r="U141" s="60"/>
      <c r="V141" s="60"/>
      <c r="W141" s="60"/>
    </row>
    <row r="142" spans="1:23" s="198" customFormat="1" hidden="1" x14ac:dyDescent="0.15">
      <c r="A142" s="60"/>
      <c r="B142" s="188"/>
      <c r="C142" s="188"/>
      <c r="D142" s="60"/>
      <c r="E142" s="60"/>
      <c r="F142" s="60"/>
      <c r="G142" s="60"/>
      <c r="H142" s="60"/>
      <c r="I142" s="60"/>
      <c r="J142" s="60"/>
      <c r="K142" s="60"/>
      <c r="L142" s="60"/>
      <c r="M142" s="60"/>
      <c r="N142" s="60"/>
      <c r="O142" s="60"/>
      <c r="P142" s="60"/>
      <c r="Q142" s="60"/>
      <c r="R142" s="60"/>
      <c r="S142" s="60"/>
      <c r="T142" s="60"/>
      <c r="U142" s="60"/>
      <c r="V142" s="60"/>
      <c r="W142" s="60"/>
    </row>
    <row r="143" spans="1:23" s="198" customFormat="1" hidden="1" x14ac:dyDescent="0.15">
      <c r="A143" s="60"/>
      <c r="B143" s="188"/>
      <c r="C143" s="188"/>
      <c r="D143" s="60"/>
      <c r="E143" s="60"/>
      <c r="F143" s="60"/>
      <c r="G143" s="60"/>
      <c r="H143" s="60"/>
      <c r="I143" s="60"/>
      <c r="J143" s="60"/>
      <c r="K143" s="60"/>
      <c r="L143" s="60"/>
      <c r="M143" s="60"/>
      <c r="N143" s="60"/>
      <c r="O143" s="60"/>
      <c r="P143" s="60"/>
      <c r="Q143" s="60"/>
      <c r="R143" s="60"/>
      <c r="S143" s="60"/>
      <c r="T143" s="60"/>
      <c r="U143" s="60"/>
      <c r="V143" s="60"/>
      <c r="W143" s="60"/>
    </row>
    <row r="144" spans="1:23" s="198" customFormat="1" hidden="1" x14ac:dyDescent="0.15">
      <c r="A144" s="60"/>
      <c r="B144" s="188"/>
      <c r="C144" s="188"/>
      <c r="D144" s="60"/>
      <c r="E144" s="60"/>
      <c r="F144" s="60"/>
      <c r="G144" s="60"/>
      <c r="H144" s="60"/>
      <c r="I144" s="60"/>
      <c r="J144" s="60"/>
      <c r="K144" s="60"/>
      <c r="L144" s="60"/>
      <c r="M144" s="60"/>
      <c r="N144" s="60"/>
      <c r="O144" s="60"/>
      <c r="P144" s="60"/>
      <c r="Q144" s="60"/>
      <c r="R144" s="60"/>
      <c r="S144" s="60"/>
      <c r="T144" s="60"/>
      <c r="U144" s="60"/>
      <c r="V144" s="60"/>
      <c r="W144" s="60"/>
    </row>
    <row r="145" spans="1:23" s="198" customFormat="1" hidden="1" x14ac:dyDescent="0.15">
      <c r="A145" s="60"/>
      <c r="B145" s="188"/>
      <c r="C145" s="188"/>
      <c r="D145" s="60"/>
      <c r="E145" s="60"/>
      <c r="F145" s="60"/>
      <c r="G145" s="60"/>
      <c r="H145" s="60"/>
      <c r="I145" s="60"/>
      <c r="J145" s="60"/>
      <c r="K145" s="60"/>
      <c r="L145" s="60"/>
      <c r="M145" s="60"/>
      <c r="N145" s="60"/>
      <c r="O145" s="60"/>
      <c r="P145" s="60"/>
      <c r="Q145" s="60"/>
      <c r="R145" s="60"/>
      <c r="S145" s="60"/>
      <c r="T145" s="60"/>
      <c r="U145" s="60"/>
      <c r="V145" s="60"/>
      <c r="W145" s="60"/>
    </row>
    <row r="146" spans="1:23" s="198" customFormat="1" hidden="1" x14ac:dyDescent="0.15">
      <c r="A146" s="60"/>
      <c r="B146" s="188"/>
      <c r="C146" s="188"/>
      <c r="D146" s="60"/>
      <c r="E146" s="60"/>
      <c r="F146" s="60"/>
      <c r="G146" s="60"/>
      <c r="H146" s="60"/>
      <c r="I146" s="60"/>
      <c r="J146" s="60"/>
      <c r="K146" s="60"/>
      <c r="L146" s="60"/>
      <c r="M146" s="60"/>
      <c r="N146" s="60"/>
      <c r="O146" s="60"/>
      <c r="P146" s="60"/>
      <c r="Q146" s="60"/>
      <c r="R146" s="60"/>
      <c r="S146" s="60"/>
      <c r="T146" s="60"/>
      <c r="U146" s="60"/>
      <c r="V146" s="60"/>
      <c r="W146" s="60"/>
    </row>
    <row r="147" spans="1:23" s="198" customFormat="1" hidden="1" x14ac:dyDescent="0.15">
      <c r="A147" s="60"/>
      <c r="B147" s="188"/>
      <c r="C147" s="188"/>
      <c r="D147" s="60"/>
      <c r="E147" s="60"/>
      <c r="F147" s="60"/>
      <c r="G147" s="60"/>
      <c r="H147" s="60"/>
      <c r="I147" s="60"/>
      <c r="J147" s="60"/>
      <c r="K147" s="60"/>
      <c r="L147" s="60"/>
      <c r="M147" s="60"/>
      <c r="N147" s="60"/>
      <c r="O147" s="60"/>
      <c r="P147" s="60"/>
      <c r="Q147" s="60"/>
      <c r="R147" s="60"/>
      <c r="S147" s="60"/>
      <c r="T147" s="60"/>
      <c r="U147" s="60"/>
      <c r="V147" s="60"/>
      <c r="W147" s="60"/>
    </row>
    <row r="148" spans="1:23" s="198" customFormat="1" hidden="1" x14ac:dyDescent="0.15">
      <c r="A148" s="60"/>
      <c r="B148" s="188"/>
      <c r="C148" s="188"/>
      <c r="D148" s="60"/>
      <c r="E148" s="60"/>
      <c r="F148" s="60"/>
      <c r="G148" s="60"/>
      <c r="H148" s="60"/>
      <c r="I148" s="60"/>
      <c r="J148" s="60"/>
      <c r="K148" s="60"/>
      <c r="L148" s="60"/>
      <c r="M148" s="60"/>
      <c r="N148" s="60"/>
      <c r="O148" s="60"/>
      <c r="P148" s="60"/>
      <c r="Q148" s="60"/>
      <c r="R148" s="60"/>
      <c r="S148" s="60"/>
      <c r="T148" s="60"/>
      <c r="U148" s="60"/>
      <c r="V148" s="60"/>
      <c r="W148" s="60"/>
    </row>
    <row r="149" spans="1:23" s="198" customFormat="1" hidden="1" x14ac:dyDescent="0.15">
      <c r="A149" s="60"/>
      <c r="B149" s="188"/>
      <c r="C149" s="188"/>
      <c r="D149" s="60"/>
      <c r="E149" s="60"/>
      <c r="F149" s="60"/>
      <c r="G149" s="60"/>
      <c r="H149" s="60"/>
      <c r="I149" s="60"/>
      <c r="J149" s="60"/>
      <c r="K149" s="60"/>
      <c r="L149" s="60"/>
      <c r="M149" s="60"/>
      <c r="N149" s="60"/>
      <c r="O149" s="60"/>
      <c r="P149" s="60"/>
      <c r="Q149" s="60"/>
      <c r="R149" s="60"/>
      <c r="S149" s="60"/>
      <c r="T149" s="60"/>
      <c r="U149" s="60"/>
      <c r="V149" s="60"/>
      <c r="W149" s="60"/>
    </row>
    <row r="150" spans="1:23" s="198" customFormat="1" hidden="1" x14ac:dyDescent="0.15">
      <c r="A150" s="60"/>
      <c r="B150" s="188"/>
      <c r="C150" s="188"/>
      <c r="D150" s="60"/>
      <c r="E150" s="60"/>
      <c r="F150" s="60"/>
      <c r="G150" s="60"/>
      <c r="H150" s="60"/>
      <c r="I150" s="60"/>
      <c r="J150" s="60"/>
      <c r="K150" s="60"/>
      <c r="L150" s="60"/>
      <c r="M150" s="60"/>
      <c r="N150" s="60"/>
      <c r="O150" s="60"/>
      <c r="P150" s="60"/>
      <c r="Q150" s="60"/>
      <c r="R150" s="60"/>
      <c r="S150" s="60"/>
      <c r="T150" s="60"/>
      <c r="U150" s="60"/>
      <c r="V150" s="60"/>
      <c r="W150" s="60"/>
    </row>
    <row r="151" spans="1:23" s="198" customFormat="1" hidden="1" x14ac:dyDescent="0.15">
      <c r="A151" s="60"/>
      <c r="B151" s="188"/>
      <c r="C151" s="188"/>
      <c r="D151" s="60"/>
      <c r="E151" s="60"/>
      <c r="F151" s="60"/>
      <c r="G151" s="60"/>
      <c r="H151" s="60"/>
      <c r="I151" s="60"/>
      <c r="J151" s="60"/>
      <c r="K151" s="60"/>
      <c r="L151" s="60"/>
      <c r="M151" s="60"/>
      <c r="N151" s="60"/>
      <c r="O151" s="60"/>
      <c r="P151" s="60"/>
      <c r="Q151" s="60"/>
      <c r="R151" s="60"/>
      <c r="S151" s="60"/>
      <c r="T151" s="60"/>
      <c r="U151" s="60"/>
      <c r="V151" s="60"/>
      <c r="W151" s="60"/>
    </row>
    <row r="152" spans="1:23" s="198" customFormat="1" hidden="1" x14ac:dyDescent="0.15">
      <c r="A152" s="60"/>
      <c r="B152" s="188"/>
      <c r="C152" s="188"/>
      <c r="D152" s="60"/>
      <c r="E152" s="60"/>
      <c r="F152" s="60"/>
      <c r="G152" s="60"/>
      <c r="H152" s="60"/>
      <c r="I152" s="60"/>
      <c r="J152" s="60"/>
      <c r="K152" s="60"/>
      <c r="L152" s="60"/>
      <c r="M152" s="60"/>
      <c r="N152" s="60"/>
      <c r="O152" s="60"/>
      <c r="P152" s="60"/>
      <c r="Q152" s="60"/>
      <c r="R152" s="60"/>
      <c r="S152" s="60"/>
      <c r="T152" s="60"/>
      <c r="U152" s="60"/>
      <c r="V152" s="60"/>
      <c r="W152" s="60"/>
    </row>
    <row r="153" spans="1:23" s="198" customFormat="1" hidden="1" x14ac:dyDescent="0.15">
      <c r="A153" s="60"/>
      <c r="B153" s="188"/>
      <c r="C153" s="188"/>
      <c r="D153" s="60"/>
      <c r="E153" s="60"/>
      <c r="F153" s="60"/>
      <c r="G153" s="60"/>
      <c r="H153" s="60"/>
      <c r="I153" s="60"/>
      <c r="J153" s="60"/>
      <c r="K153" s="60"/>
      <c r="L153" s="60"/>
      <c r="M153" s="60"/>
      <c r="N153" s="60"/>
      <c r="O153" s="60"/>
      <c r="P153" s="60"/>
      <c r="Q153" s="60"/>
      <c r="R153" s="60"/>
      <c r="S153" s="60"/>
      <c r="T153" s="60"/>
      <c r="U153" s="60"/>
      <c r="V153" s="60"/>
      <c r="W153" s="60"/>
    </row>
    <row r="154" spans="1:23" s="198" customFormat="1" hidden="1" x14ac:dyDescent="0.15">
      <c r="A154" s="60"/>
      <c r="B154" s="188"/>
      <c r="C154" s="188"/>
      <c r="D154" s="60"/>
      <c r="E154" s="60"/>
      <c r="F154" s="60"/>
      <c r="G154" s="60"/>
      <c r="H154" s="60"/>
      <c r="I154" s="60"/>
      <c r="J154" s="60"/>
      <c r="K154" s="60"/>
      <c r="L154" s="60"/>
      <c r="M154" s="60"/>
      <c r="N154" s="60"/>
      <c r="O154" s="60"/>
      <c r="P154" s="60"/>
      <c r="Q154" s="60"/>
      <c r="R154" s="60"/>
      <c r="S154" s="60"/>
      <c r="T154" s="60"/>
      <c r="U154" s="60"/>
      <c r="V154" s="60"/>
      <c r="W154" s="60"/>
    </row>
    <row r="155" spans="1:23" s="198" customFormat="1" hidden="1" x14ac:dyDescent="0.15">
      <c r="A155" s="60"/>
      <c r="B155" s="188"/>
      <c r="C155" s="188"/>
      <c r="D155" s="60"/>
      <c r="E155" s="60"/>
      <c r="F155" s="60"/>
      <c r="G155" s="60"/>
      <c r="H155" s="60"/>
      <c r="I155" s="60"/>
      <c r="J155" s="60"/>
      <c r="K155" s="60"/>
      <c r="L155" s="60"/>
      <c r="M155" s="60"/>
      <c r="N155" s="60"/>
      <c r="O155" s="60"/>
      <c r="P155" s="60"/>
      <c r="Q155" s="60"/>
      <c r="R155" s="60"/>
      <c r="S155" s="60"/>
      <c r="T155" s="60"/>
      <c r="U155" s="60"/>
      <c r="V155" s="60"/>
      <c r="W155" s="60"/>
    </row>
    <row r="156" spans="1:23" s="198" customFormat="1" hidden="1" x14ac:dyDescent="0.15">
      <c r="A156" s="60"/>
      <c r="B156" s="188"/>
      <c r="C156" s="188"/>
      <c r="D156" s="60"/>
      <c r="E156" s="60"/>
      <c r="F156" s="60"/>
      <c r="G156" s="60"/>
      <c r="H156" s="60"/>
      <c r="I156" s="60"/>
      <c r="J156" s="60"/>
      <c r="K156" s="60"/>
      <c r="L156" s="60"/>
      <c r="M156" s="60"/>
      <c r="N156" s="60"/>
      <c r="O156" s="60"/>
      <c r="P156" s="60"/>
      <c r="Q156" s="60"/>
      <c r="R156" s="60"/>
      <c r="S156" s="60"/>
      <c r="T156" s="60"/>
      <c r="U156" s="60"/>
      <c r="V156" s="60"/>
      <c r="W156" s="60"/>
    </row>
    <row r="157" spans="1:23" s="198" customFormat="1" hidden="1" x14ac:dyDescent="0.15">
      <c r="A157" s="60"/>
      <c r="B157" s="188"/>
      <c r="C157" s="188"/>
      <c r="D157" s="60"/>
      <c r="E157" s="60"/>
      <c r="F157" s="60"/>
      <c r="G157" s="60"/>
      <c r="H157" s="60"/>
      <c r="I157" s="60"/>
      <c r="J157" s="60"/>
      <c r="K157" s="60"/>
      <c r="L157" s="60"/>
      <c r="M157" s="60"/>
      <c r="N157" s="60"/>
      <c r="O157" s="60"/>
      <c r="P157" s="60"/>
      <c r="Q157" s="60"/>
      <c r="R157" s="60"/>
      <c r="S157" s="60"/>
      <c r="T157" s="60"/>
      <c r="U157" s="60"/>
      <c r="V157" s="60"/>
      <c r="W157" s="60"/>
    </row>
    <row r="158" spans="1:23" s="198" customFormat="1" hidden="1" x14ac:dyDescent="0.15">
      <c r="A158" s="60"/>
      <c r="B158" s="188"/>
      <c r="C158" s="188"/>
      <c r="D158" s="60"/>
      <c r="E158" s="60"/>
      <c r="F158" s="60"/>
      <c r="G158" s="60"/>
      <c r="H158" s="60"/>
      <c r="I158" s="60"/>
      <c r="J158" s="60"/>
      <c r="K158" s="60"/>
      <c r="L158" s="60"/>
      <c r="M158" s="60"/>
      <c r="N158" s="60"/>
      <c r="O158" s="60"/>
      <c r="P158" s="60"/>
      <c r="Q158" s="60"/>
      <c r="R158" s="60"/>
      <c r="S158" s="60"/>
      <c r="T158" s="60"/>
      <c r="U158" s="60"/>
      <c r="V158" s="60"/>
      <c r="W158" s="60"/>
    </row>
    <row r="159" spans="1:23" s="198" customFormat="1" hidden="1" x14ac:dyDescent="0.15">
      <c r="A159" s="60"/>
      <c r="B159" s="188"/>
      <c r="C159" s="188"/>
      <c r="D159" s="60"/>
      <c r="E159" s="60"/>
      <c r="F159" s="60"/>
      <c r="G159" s="60"/>
      <c r="H159" s="60"/>
      <c r="I159" s="60"/>
      <c r="J159" s="60"/>
      <c r="K159" s="60"/>
      <c r="L159" s="60"/>
      <c r="M159" s="60"/>
      <c r="N159" s="60"/>
      <c r="O159" s="60"/>
      <c r="P159" s="60"/>
      <c r="Q159" s="60"/>
      <c r="R159" s="60"/>
      <c r="S159" s="60"/>
      <c r="T159" s="60"/>
      <c r="U159" s="60"/>
      <c r="V159" s="60"/>
      <c r="W159" s="60"/>
    </row>
    <row r="160" spans="1:23" s="198" customFormat="1" hidden="1" x14ac:dyDescent="0.15">
      <c r="A160" s="60"/>
      <c r="B160" s="188"/>
      <c r="C160" s="188"/>
      <c r="D160" s="60"/>
      <c r="E160" s="60"/>
      <c r="F160" s="60"/>
      <c r="G160" s="60"/>
      <c r="H160" s="60"/>
      <c r="I160" s="60"/>
      <c r="J160" s="60"/>
      <c r="K160" s="60"/>
      <c r="L160" s="60"/>
      <c r="M160" s="60"/>
      <c r="N160" s="60"/>
      <c r="O160" s="60"/>
      <c r="P160" s="60"/>
      <c r="Q160" s="60"/>
      <c r="R160" s="60"/>
      <c r="S160" s="60"/>
      <c r="T160" s="60"/>
      <c r="U160" s="60"/>
      <c r="V160" s="60"/>
      <c r="W160" s="60"/>
    </row>
    <row r="161" spans="1:23" s="198" customFormat="1" hidden="1" x14ac:dyDescent="0.15">
      <c r="A161" s="60"/>
      <c r="B161" s="188"/>
      <c r="C161" s="188"/>
      <c r="D161" s="60"/>
      <c r="E161" s="60"/>
      <c r="F161" s="60"/>
      <c r="G161" s="60"/>
      <c r="H161" s="60"/>
      <c r="I161" s="60"/>
      <c r="J161" s="60"/>
      <c r="K161" s="60"/>
      <c r="L161" s="60"/>
      <c r="M161" s="60"/>
      <c r="N161" s="60"/>
      <c r="O161" s="60"/>
      <c r="P161" s="60"/>
      <c r="Q161" s="60"/>
      <c r="R161" s="60"/>
      <c r="S161" s="60"/>
      <c r="T161" s="60"/>
      <c r="U161" s="60"/>
      <c r="V161" s="60"/>
      <c r="W161" s="60"/>
    </row>
    <row r="162" spans="1:23" s="198" customFormat="1" hidden="1" x14ac:dyDescent="0.15">
      <c r="A162" s="60"/>
      <c r="B162" s="188"/>
      <c r="C162" s="188"/>
      <c r="D162" s="60"/>
      <c r="E162" s="60"/>
      <c r="F162" s="60"/>
      <c r="G162" s="60"/>
      <c r="H162" s="60"/>
      <c r="I162" s="60"/>
      <c r="J162" s="60"/>
      <c r="K162" s="60"/>
      <c r="L162" s="60"/>
      <c r="M162" s="60"/>
      <c r="N162" s="60"/>
      <c r="O162" s="60"/>
      <c r="P162" s="60"/>
      <c r="Q162" s="60"/>
      <c r="R162" s="60"/>
      <c r="S162" s="60"/>
      <c r="T162" s="60"/>
      <c r="U162" s="60"/>
      <c r="V162" s="60"/>
      <c r="W162" s="60"/>
    </row>
    <row r="163" spans="1:23" s="198" customFormat="1" hidden="1" x14ac:dyDescent="0.15">
      <c r="A163" s="60"/>
      <c r="B163" s="188"/>
      <c r="C163" s="188"/>
      <c r="D163" s="60"/>
      <c r="E163" s="60"/>
      <c r="F163" s="60"/>
      <c r="G163" s="60"/>
      <c r="H163" s="60"/>
      <c r="I163" s="60"/>
      <c r="J163" s="60"/>
      <c r="K163" s="60"/>
      <c r="L163" s="60"/>
      <c r="M163" s="60"/>
      <c r="N163" s="60"/>
      <c r="O163" s="60"/>
      <c r="P163" s="60"/>
      <c r="Q163" s="60"/>
      <c r="R163" s="60"/>
      <c r="S163" s="60"/>
      <c r="T163" s="60"/>
      <c r="U163" s="60"/>
      <c r="V163" s="60"/>
      <c r="W163" s="60"/>
    </row>
    <row r="164" spans="1:23" s="198" customFormat="1" hidden="1" x14ac:dyDescent="0.15">
      <c r="A164" s="60"/>
      <c r="B164" s="188"/>
      <c r="C164" s="188"/>
      <c r="D164" s="60"/>
      <c r="E164" s="60"/>
      <c r="F164" s="60"/>
      <c r="G164" s="60"/>
      <c r="H164" s="60"/>
      <c r="I164" s="60"/>
      <c r="J164" s="60"/>
      <c r="K164" s="60"/>
      <c r="L164" s="60"/>
      <c r="M164" s="60"/>
      <c r="N164" s="60"/>
      <c r="O164" s="60"/>
      <c r="P164" s="60"/>
      <c r="Q164" s="60"/>
      <c r="R164" s="60"/>
      <c r="S164" s="60"/>
      <c r="T164" s="60"/>
      <c r="U164" s="60"/>
      <c r="V164" s="60"/>
      <c r="W164" s="60"/>
    </row>
    <row r="165" spans="1:23" s="198" customFormat="1" hidden="1" x14ac:dyDescent="0.15">
      <c r="A165" s="60"/>
      <c r="B165" s="188"/>
      <c r="C165" s="188"/>
      <c r="D165" s="60"/>
      <c r="E165" s="60"/>
      <c r="F165" s="60"/>
      <c r="G165" s="60"/>
      <c r="H165" s="60"/>
      <c r="I165" s="60"/>
      <c r="J165" s="60"/>
      <c r="K165" s="60"/>
      <c r="L165" s="60"/>
      <c r="M165" s="60"/>
      <c r="N165" s="60"/>
      <c r="O165" s="60"/>
      <c r="P165" s="60"/>
      <c r="Q165" s="60"/>
      <c r="R165" s="60"/>
      <c r="S165" s="60"/>
      <c r="T165" s="60"/>
      <c r="U165" s="60"/>
      <c r="V165" s="60"/>
      <c r="W165" s="60"/>
    </row>
    <row r="166" spans="1:23" s="198" customFormat="1" hidden="1" x14ac:dyDescent="0.15">
      <c r="A166" s="60"/>
      <c r="B166" s="188"/>
      <c r="C166" s="188"/>
      <c r="D166" s="60"/>
      <c r="E166" s="60"/>
      <c r="F166" s="60"/>
      <c r="G166" s="60"/>
      <c r="H166" s="60"/>
      <c r="I166" s="60"/>
      <c r="J166" s="60"/>
      <c r="K166" s="60"/>
      <c r="L166" s="60"/>
      <c r="M166" s="60"/>
      <c r="N166" s="60"/>
      <c r="O166" s="60"/>
      <c r="P166" s="60"/>
      <c r="Q166" s="60"/>
      <c r="R166" s="60"/>
      <c r="S166" s="60"/>
      <c r="T166" s="60"/>
      <c r="U166" s="60"/>
      <c r="V166" s="60"/>
      <c r="W166" s="60"/>
    </row>
    <row r="167" spans="1:23" s="198" customFormat="1" hidden="1" x14ac:dyDescent="0.15">
      <c r="A167" s="60"/>
      <c r="B167" s="188"/>
      <c r="C167" s="188"/>
      <c r="D167" s="60"/>
      <c r="E167" s="60"/>
      <c r="F167" s="60"/>
      <c r="G167" s="60"/>
      <c r="H167" s="60"/>
      <c r="I167" s="60"/>
      <c r="J167" s="60"/>
      <c r="K167" s="60"/>
      <c r="L167" s="60"/>
      <c r="M167" s="60"/>
      <c r="N167" s="60"/>
      <c r="O167" s="60"/>
      <c r="P167" s="60"/>
      <c r="Q167" s="60"/>
      <c r="R167" s="60"/>
      <c r="S167" s="60"/>
      <c r="T167" s="60"/>
      <c r="U167" s="60"/>
      <c r="V167" s="60"/>
      <c r="W167" s="60"/>
    </row>
    <row r="168" spans="1:23" s="198" customFormat="1" hidden="1" x14ac:dyDescent="0.15">
      <c r="A168" s="60"/>
      <c r="B168" s="188"/>
      <c r="C168" s="188"/>
      <c r="D168" s="60"/>
      <c r="E168" s="60"/>
      <c r="F168" s="60"/>
      <c r="G168" s="60"/>
      <c r="H168" s="60"/>
      <c r="I168" s="60"/>
      <c r="J168" s="60"/>
      <c r="K168" s="60"/>
      <c r="L168" s="60"/>
      <c r="M168" s="60"/>
      <c r="N168" s="60"/>
      <c r="O168" s="60"/>
      <c r="P168" s="60"/>
      <c r="Q168" s="60"/>
      <c r="R168" s="60"/>
      <c r="S168" s="60"/>
      <c r="T168" s="60"/>
      <c r="U168" s="60"/>
      <c r="V168" s="60"/>
      <c r="W168" s="60"/>
    </row>
    <row r="169" spans="1:23" s="198" customFormat="1" hidden="1" x14ac:dyDescent="0.15">
      <c r="A169" s="60"/>
      <c r="B169" s="188"/>
      <c r="C169" s="188"/>
      <c r="D169" s="60"/>
      <c r="E169" s="60"/>
      <c r="F169" s="60"/>
      <c r="G169" s="60"/>
      <c r="H169" s="60"/>
      <c r="I169" s="60"/>
      <c r="J169" s="60"/>
      <c r="K169" s="60"/>
      <c r="L169" s="60"/>
      <c r="M169" s="60"/>
      <c r="N169" s="60"/>
      <c r="O169" s="60"/>
      <c r="P169" s="60"/>
      <c r="Q169" s="60"/>
      <c r="R169" s="60"/>
      <c r="S169" s="60"/>
      <c r="T169" s="60"/>
      <c r="U169" s="60"/>
      <c r="V169" s="60"/>
      <c r="W169" s="60"/>
    </row>
    <row r="170" spans="1:23" s="198" customFormat="1" hidden="1" x14ac:dyDescent="0.15">
      <c r="A170" s="60"/>
      <c r="B170" s="188"/>
      <c r="C170" s="188"/>
      <c r="D170" s="60"/>
      <c r="E170" s="60"/>
      <c r="F170" s="60"/>
      <c r="G170" s="60"/>
      <c r="H170" s="60"/>
      <c r="I170" s="60"/>
      <c r="J170" s="60"/>
      <c r="K170" s="60"/>
      <c r="L170" s="60"/>
      <c r="M170" s="60"/>
      <c r="N170" s="60"/>
      <c r="O170" s="60"/>
      <c r="P170" s="60"/>
      <c r="Q170" s="60"/>
      <c r="R170" s="60"/>
      <c r="S170" s="60"/>
      <c r="T170" s="60"/>
      <c r="U170" s="60"/>
      <c r="V170" s="60"/>
      <c r="W170" s="60"/>
    </row>
    <row r="171" spans="1:23" s="198" customFormat="1" hidden="1" x14ac:dyDescent="0.15">
      <c r="A171" s="60"/>
      <c r="B171" s="188"/>
      <c r="C171" s="188"/>
      <c r="D171" s="60"/>
      <c r="E171" s="60"/>
      <c r="F171" s="60"/>
      <c r="G171" s="60"/>
      <c r="H171" s="60"/>
      <c r="I171" s="60"/>
      <c r="J171" s="60"/>
      <c r="K171" s="60"/>
      <c r="L171" s="60"/>
      <c r="M171" s="60"/>
      <c r="N171" s="60"/>
      <c r="O171" s="60"/>
      <c r="P171" s="60"/>
      <c r="Q171" s="60"/>
      <c r="R171" s="60"/>
      <c r="S171" s="60"/>
      <c r="T171" s="60"/>
      <c r="U171" s="60"/>
      <c r="V171" s="60"/>
      <c r="W171" s="60"/>
    </row>
    <row r="172" spans="1:23" s="198" customFormat="1" hidden="1" x14ac:dyDescent="0.15">
      <c r="A172" s="60"/>
      <c r="B172" s="188"/>
      <c r="C172" s="188"/>
      <c r="D172" s="60"/>
      <c r="E172" s="60"/>
      <c r="F172" s="60"/>
      <c r="G172" s="60"/>
      <c r="H172" s="60"/>
      <c r="I172" s="60"/>
      <c r="J172" s="60"/>
      <c r="K172" s="60"/>
      <c r="L172" s="60"/>
      <c r="M172" s="60"/>
      <c r="N172" s="60"/>
      <c r="O172" s="60"/>
      <c r="P172" s="60"/>
      <c r="Q172" s="60"/>
      <c r="R172" s="60"/>
      <c r="S172" s="60"/>
      <c r="T172" s="60"/>
      <c r="U172" s="60"/>
      <c r="V172" s="60"/>
      <c r="W172" s="60"/>
    </row>
    <row r="173" spans="1:23" s="198" customFormat="1" hidden="1" x14ac:dyDescent="0.15">
      <c r="A173" s="60"/>
      <c r="B173" s="188"/>
      <c r="C173" s="188"/>
      <c r="D173" s="60"/>
      <c r="E173" s="60"/>
      <c r="F173" s="60"/>
      <c r="G173" s="60"/>
      <c r="H173" s="60"/>
      <c r="I173" s="60"/>
      <c r="J173" s="60"/>
      <c r="K173" s="60"/>
      <c r="L173" s="60"/>
      <c r="M173" s="60"/>
      <c r="N173" s="60"/>
      <c r="O173" s="60"/>
      <c r="P173" s="60"/>
      <c r="Q173" s="60"/>
      <c r="R173" s="60"/>
      <c r="S173" s="60"/>
      <c r="T173" s="60"/>
      <c r="U173" s="60"/>
      <c r="V173" s="60"/>
      <c r="W173" s="60"/>
    </row>
    <row r="174" spans="1:23" s="198" customFormat="1" hidden="1" x14ac:dyDescent="0.15">
      <c r="A174" s="60"/>
      <c r="B174" s="188"/>
      <c r="C174" s="188"/>
      <c r="D174" s="60"/>
      <c r="E174" s="60"/>
      <c r="F174" s="60"/>
      <c r="G174" s="60"/>
      <c r="H174" s="60"/>
      <c r="I174" s="60"/>
      <c r="J174" s="60"/>
      <c r="K174" s="60"/>
      <c r="L174" s="60"/>
      <c r="M174" s="60"/>
      <c r="N174" s="60"/>
      <c r="O174" s="60"/>
      <c r="P174" s="60"/>
      <c r="Q174" s="60"/>
      <c r="R174" s="60"/>
      <c r="S174" s="60"/>
      <c r="T174" s="60"/>
      <c r="U174" s="60"/>
      <c r="V174" s="60"/>
      <c r="W174" s="60"/>
    </row>
    <row r="175" spans="1:23" s="198" customFormat="1" hidden="1" x14ac:dyDescent="0.15">
      <c r="A175" s="60"/>
      <c r="B175" s="188"/>
      <c r="C175" s="188"/>
      <c r="D175" s="60"/>
      <c r="E175" s="60"/>
      <c r="F175" s="60"/>
      <c r="G175" s="60"/>
      <c r="H175" s="60"/>
      <c r="I175" s="60"/>
      <c r="J175" s="60"/>
      <c r="K175" s="60"/>
      <c r="L175" s="60"/>
      <c r="M175" s="60"/>
      <c r="N175" s="60"/>
      <c r="O175" s="60"/>
      <c r="P175" s="60"/>
      <c r="Q175" s="60"/>
      <c r="R175" s="60"/>
      <c r="S175" s="60"/>
      <c r="T175" s="60"/>
      <c r="U175" s="60"/>
      <c r="V175" s="60"/>
      <c r="W175" s="60"/>
    </row>
    <row r="176" spans="1:23" s="198" customFormat="1" hidden="1" x14ac:dyDescent="0.15">
      <c r="A176" s="60"/>
      <c r="B176" s="188"/>
      <c r="C176" s="188"/>
      <c r="D176" s="60"/>
      <c r="E176" s="60"/>
      <c r="F176" s="60"/>
      <c r="G176" s="60"/>
      <c r="H176" s="60"/>
      <c r="I176" s="60"/>
      <c r="J176" s="60"/>
      <c r="K176" s="60"/>
      <c r="L176" s="60"/>
      <c r="M176" s="60"/>
      <c r="N176" s="60"/>
      <c r="O176" s="60"/>
      <c r="P176" s="60"/>
      <c r="Q176" s="60"/>
      <c r="R176" s="60"/>
      <c r="S176" s="60"/>
      <c r="T176" s="60"/>
      <c r="U176" s="60"/>
      <c r="V176" s="60"/>
      <c r="W176" s="60"/>
    </row>
    <row r="177" spans="1:23" s="198" customFormat="1" hidden="1" x14ac:dyDescent="0.15">
      <c r="A177" s="60"/>
      <c r="B177" s="188"/>
      <c r="C177" s="188"/>
      <c r="D177" s="60"/>
      <c r="E177" s="60"/>
      <c r="F177" s="60"/>
      <c r="G177" s="60"/>
      <c r="H177" s="60"/>
      <c r="I177" s="60"/>
      <c r="J177" s="60"/>
      <c r="K177" s="60"/>
      <c r="L177" s="60"/>
      <c r="M177" s="60"/>
      <c r="N177" s="60"/>
      <c r="O177" s="60"/>
      <c r="P177" s="60"/>
      <c r="Q177" s="60"/>
      <c r="R177" s="60"/>
      <c r="S177" s="60"/>
      <c r="T177" s="60"/>
      <c r="U177" s="60"/>
      <c r="V177" s="60"/>
      <c r="W177" s="60"/>
    </row>
    <row r="178" spans="1:23" s="198" customFormat="1" hidden="1" x14ac:dyDescent="0.15">
      <c r="A178" s="60"/>
      <c r="B178" s="188"/>
      <c r="C178" s="188"/>
      <c r="D178" s="60"/>
      <c r="E178" s="60"/>
      <c r="F178" s="60"/>
      <c r="G178" s="60"/>
      <c r="H178" s="60"/>
      <c r="I178" s="60"/>
      <c r="J178" s="60"/>
      <c r="K178" s="60"/>
      <c r="L178" s="60"/>
      <c r="M178" s="60"/>
      <c r="N178" s="60"/>
      <c r="O178" s="60"/>
      <c r="P178" s="60"/>
      <c r="Q178" s="60"/>
      <c r="R178" s="60"/>
      <c r="S178" s="60"/>
      <c r="T178" s="60"/>
      <c r="U178" s="60"/>
      <c r="V178" s="60"/>
      <c r="W178" s="60"/>
    </row>
    <row r="179" spans="1:23" s="198" customFormat="1" hidden="1" x14ac:dyDescent="0.15">
      <c r="A179" s="60"/>
      <c r="B179" s="188"/>
      <c r="C179" s="188"/>
      <c r="D179" s="60"/>
      <c r="E179" s="60"/>
      <c r="F179" s="60"/>
      <c r="G179" s="60"/>
      <c r="H179" s="60"/>
      <c r="I179" s="60"/>
      <c r="J179" s="60"/>
      <c r="K179" s="60"/>
      <c r="L179" s="60"/>
      <c r="M179" s="60"/>
      <c r="N179" s="60"/>
      <c r="O179" s="60"/>
      <c r="P179" s="60"/>
      <c r="Q179" s="60"/>
      <c r="R179" s="60"/>
      <c r="S179" s="60"/>
      <c r="T179" s="60"/>
      <c r="U179" s="60"/>
      <c r="V179" s="60"/>
      <c r="W179" s="60"/>
    </row>
    <row r="180" spans="1:23" s="198" customFormat="1" hidden="1" x14ac:dyDescent="0.15">
      <c r="A180" s="60"/>
      <c r="B180" s="188"/>
      <c r="C180" s="188"/>
      <c r="D180" s="60"/>
      <c r="E180" s="60"/>
      <c r="F180" s="60"/>
      <c r="G180" s="60"/>
      <c r="H180" s="60"/>
      <c r="I180" s="60"/>
      <c r="J180" s="60"/>
      <c r="K180" s="60"/>
      <c r="L180" s="60"/>
      <c r="M180" s="60"/>
      <c r="N180" s="60"/>
      <c r="O180" s="60"/>
      <c r="P180" s="60"/>
      <c r="Q180" s="60"/>
      <c r="R180" s="60"/>
      <c r="S180" s="60"/>
      <c r="T180" s="60"/>
      <c r="U180" s="60"/>
      <c r="V180" s="60"/>
      <c r="W180" s="60"/>
    </row>
    <row r="181" spans="1:23" s="198" customFormat="1" hidden="1" x14ac:dyDescent="0.15">
      <c r="A181" s="60"/>
      <c r="B181" s="188"/>
      <c r="C181" s="188"/>
      <c r="D181" s="60"/>
      <c r="E181" s="60"/>
      <c r="F181" s="60"/>
      <c r="G181" s="60"/>
      <c r="H181" s="60"/>
      <c r="I181" s="60"/>
      <c r="J181" s="60"/>
      <c r="K181" s="60"/>
      <c r="L181" s="60"/>
      <c r="M181" s="60"/>
      <c r="N181" s="60"/>
      <c r="O181" s="60"/>
      <c r="P181" s="60"/>
      <c r="Q181" s="60"/>
      <c r="R181" s="60"/>
      <c r="S181" s="60"/>
      <c r="T181" s="60"/>
      <c r="U181" s="60"/>
      <c r="V181" s="60"/>
      <c r="W181" s="60"/>
    </row>
    <row r="182" spans="1:23" s="198" customFormat="1" hidden="1" x14ac:dyDescent="0.15">
      <c r="A182" s="60"/>
      <c r="B182" s="188"/>
      <c r="C182" s="188"/>
      <c r="D182" s="60"/>
      <c r="E182" s="60"/>
      <c r="F182" s="60"/>
      <c r="G182" s="60"/>
      <c r="H182" s="60"/>
      <c r="I182" s="60"/>
      <c r="J182" s="60"/>
      <c r="K182" s="60"/>
      <c r="L182" s="60"/>
      <c r="M182" s="60"/>
      <c r="N182" s="60"/>
      <c r="O182" s="60"/>
      <c r="P182" s="60"/>
      <c r="Q182" s="60"/>
      <c r="R182" s="60"/>
      <c r="S182" s="60"/>
      <c r="T182" s="60"/>
      <c r="U182" s="60"/>
      <c r="V182" s="60"/>
      <c r="W182" s="60"/>
    </row>
    <row r="183" spans="1:23" s="198" customFormat="1" hidden="1" x14ac:dyDescent="0.15">
      <c r="A183" s="60"/>
      <c r="B183" s="188"/>
      <c r="C183" s="188"/>
      <c r="D183" s="60"/>
      <c r="E183" s="60"/>
      <c r="F183" s="60"/>
      <c r="G183" s="60"/>
      <c r="H183" s="60"/>
      <c r="I183" s="60"/>
      <c r="J183" s="60"/>
      <c r="K183" s="60"/>
      <c r="L183" s="60"/>
      <c r="M183" s="60"/>
      <c r="N183" s="60"/>
      <c r="O183" s="60"/>
      <c r="P183" s="60"/>
      <c r="Q183" s="60"/>
      <c r="R183" s="60"/>
      <c r="S183" s="60"/>
      <c r="T183" s="60"/>
      <c r="U183" s="60"/>
      <c r="V183" s="60"/>
      <c r="W183" s="60"/>
    </row>
    <row r="184" spans="1:23" s="198" customFormat="1" hidden="1" x14ac:dyDescent="0.15">
      <c r="A184" s="60"/>
      <c r="B184" s="188"/>
      <c r="C184" s="188"/>
      <c r="D184" s="60"/>
      <c r="E184" s="60"/>
      <c r="F184" s="60"/>
      <c r="G184" s="60"/>
      <c r="H184" s="60"/>
      <c r="I184" s="60"/>
      <c r="J184" s="60"/>
      <c r="K184" s="60"/>
      <c r="L184" s="60"/>
      <c r="M184" s="60"/>
      <c r="N184" s="60"/>
      <c r="O184" s="60"/>
      <c r="P184" s="60"/>
      <c r="Q184" s="60"/>
      <c r="R184" s="60"/>
      <c r="S184" s="60"/>
      <c r="T184" s="60"/>
      <c r="U184" s="60"/>
      <c r="V184" s="60"/>
      <c r="W184" s="60"/>
    </row>
    <row r="185" spans="1:23" s="198" customFormat="1" hidden="1" x14ac:dyDescent="0.15">
      <c r="A185" s="60"/>
      <c r="B185" s="188"/>
      <c r="C185" s="188"/>
      <c r="D185" s="60"/>
      <c r="E185" s="60"/>
      <c r="F185" s="60"/>
      <c r="G185" s="60"/>
      <c r="H185" s="60"/>
      <c r="I185" s="60"/>
      <c r="J185" s="60"/>
      <c r="K185" s="60"/>
      <c r="L185" s="60"/>
      <c r="M185" s="60"/>
      <c r="N185" s="60"/>
      <c r="O185" s="60"/>
      <c r="P185" s="60"/>
      <c r="Q185" s="60"/>
      <c r="R185" s="60"/>
      <c r="S185" s="60"/>
      <c r="T185" s="60"/>
      <c r="U185" s="60"/>
      <c r="V185" s="60"/>
      <c r="W185" s="60"/>
    </row>
    <row r="186" spans="1:23" s="198" customFormat="1" hidden="1" x14ac:dyDescent="0.15">
      <c r="A186" s="60"/>
      <c r="B186" s="188"/>
      <c r="C186" s="188"/>
      <c r="D186" s="60"/>
      <c r="E186" s="60"/>
      <c r="F186" s="60"/>
      <c r="G186" s="60"/>
      <c r="H186" s="60"/>
      <c r="I186" s="60"/>
      <c r="J186" s="60"/>
      <c r="K186" s="60"/>
      <c r="L186" s="60"/>
      <c r="M186" s="60"/>
      <c r="N186" s="60"/>
      <c r="O186" s="60"/>
      <c r="P186" s="60"/>
      <c r="Q186" s="60"/>
      <c r="R186" s="60"/>
      <c r="S186" s="60"/>
      <c r="T186" s="60"/>
      <c r="U186" s="60"/>
      <c r="V186" s="60"/>
      <c r="W186" s="60"/>
    </row>
    <row r="187" spans="1:23" s="198" customFormat="1" hidden="1" x14ac:dyDescent="0.15">
      <c r="A187" s="60"/>
      <c r="B187" s="188"/>
      <c r="C187" s="188"/>
      <c r="D187" s="60"/>
      <c r="E187" s="60"/>
      <c r="F187" s="60"/>
      <c r="G187" s="60"/>
      <c r="H187" s="60"/>
      <c r="I187" s="60"/>
      <c r="J187" s="60"/>
      <c r="K187" s="60"/>
      <c r="L187" s="60"/>
      <c r="M187" s="60"/>
      <c r="N187" s="60"/>
      <c r="O187" s="60"/>
      <c r="P187" s="60"/>
      <c r="Q187" s="60"/>
      <c r="R187" s="60"/>
      <c r="S187" s="60"/>
      <c r="T187" s="60"/>
      <c r="U187" s="60"/>
      <c r="V187" s="60"/>
      <c r="W187" s="60"/>
    </row>
    <row r="188" spans="1:23" s="198" customFormat="1" hidden="1" x14ac:dyDescent="0.15">
      <c r="A188" s="60"/>
      <c r="B188" s="188"/>
      <c r="C188" s="188"/>
      <c r="D188" s="60"/>
      <c r="E188" s="60"/>
      <c r="F188" s="60"/>
      <c r="G188" s="60"/>
      <c r="H188" s="60"/>
      <c r="I188" s="60"/>
      <c r="J188" s="60"/>
      <c r="K188" s="60"/>
      <c r="L188" s="60"/>
      <c r="M188" s="60"/>
      <c r="N188" s="60"/>
      <c r="O188" s="60"/>
      <c r="P188" s="60"/>
      <c r="Q188" s="60"/>
      <c r="R188" s="60"/>
      <c r="S188" s="60"/>
      <c r="T188" s="60"/>
      <c r="U188" s="60"/>
      <c r="V188" s="60"/>
      <c r="W188" s="60"/>
    </row>
    <row r="189" spans="1:23" s="198" customFormat="1" hidden="1" x14ac:dyDescent="0.15">
      <c r="A189" s="60"/>
      <c r="B189" s="188"/>
      <c r="C189" s="188"/>
      <c r="D189" s="60"/>
      <c r="E189" s="60"/>
      <c r="F189" s="60"/>
      <c r="G189" s="60"/>
      <c r="H189" s="60"/>
      <c r="I189" s="60"/>
      <c r="J189" s="60"/>
      <c r="K189" s="60"/>
      <c r="L189" s="60"/>
      <c r="M189" s="60"/>
      <c r="N189" s="60"/>
      <c r="O189" s="60"/>
      <c r="P189" s="60"/>
      <c r="Q189" s="60"/>
      <c r="R189" s="60"/>
      <c r="S189" s="60"/>
      <c r="T189" s="60"/>
      <c r="U189" s="60"/>
      <c r="V189" s="60"/>
      <c r="W189" s="60"/>
    </row>
    <row r="190" spans="1:23" s="198" customFormat="1" hidden="1" x14ac:dyDescent="0.15">
      <c r="A190" s="60"/>
      <c r="B190" s="188"/>
      <c r="C190" s="188"/>
      <c r="D190" s="60"/>
      <c r="E190" s="60"/>
      <c r="F190" s="60"/>
      <c r="G190" s="60"/>
      <c r="H190" s="60"/>
      <c r="I190" s="60"/>
      <c r="J190" s="60"/>
      <c r="K190" s="60"/>
      <c r="L190" s="60"/>
      <c r="M190" s="60"/>
      <c r="N190" s="60"/>
      <c r="O190" s="60"/>
      <c r="P190" s="60"/>
      <c r="Q190" s="60"/>
      <c r="R190" s="60"/>
      <c r="S190" s="60"/>
      <c r="T190" s="60"/>
      <c r="U190" s="60"/>
      <c r="V190" s="60"/>
      <c r="W190" s="60"/>
    </row>
    <row r="191" spans="1:23" s="198" customFormat="1" hidden="1" x14ac:dyDescent="0.15">
      <c r="A191" s="60"/>
      <c r="B191" s="188"/>
      <c r="C191" s="188"/>
      <c r="D191" s="60"/>
      <c r="E191" s="60"/>
      <c r="F191" s="60"/>
      <c r="G191" s="60"/>
      <c r="H191" s="60"/>
      <c r="I191" s="60"/>
      <c r="J191" s="60"/>
      <c r="K191" s="60"/>
      <c r="L191" s="60"/>
      <c r="M191" s="60"/>
      <c r="N191" s="60"/>
      <c r="O191" s="60"/>
      <c r="P191" s="60"/>
      <c r="Q191" s="60"/>
      <c r="R191" s="60"/>
      <c r="S191" s="60"/>
      <c r="T191" s="60"/>
      <c r="U191" s="60"/>
      <c r="V191" s="60"/>
      <c r="W191" s="60"/>
    </row>
    <row r="192" spans="1:23" s="198" customFormat="1" hidden="1" x14ac:dyDescent="0.15">
      <c r="A192" s="60"/>
      <c r="B192" s="188"/>
      <c r="C192" s="188"/>
      <c r="D192" s="60"/>
      <c r="E192" s="60"/>
      <c r="F192" s="60"/>
      <c r="G192" s="60"/>
      <c r="H192" s="60"/>
      <c r="I192" s="60"/>
      <c r="J192" s="60"/>
      <c r="K192" s="60"/>
      <c r="L192" s="60"/>
      <c r="M192" s="60"/>
      <c r="N192" s="60"/>
      <c r="O192" s="60"/>
      <c r="P192" s="60"/>
      <c r="Q192" s="60"/>
      <c r="R192" s="60"/>
      <c r="S192" s="60"/>
      <c r="T192" s="60"/>
      <c r="U192" s="60"/>
      <c r="V192" s="60"/>
      <c r="W192" s="60"/>
    </row>
    <row r="193" spans="1:23" s="198" customFormat="1" hidden="1" x14ac:dyDescent="0.15">
      <c r="A193" s="60"/>
      <c r="B193" s="188"/>
      <c r="C193" s="188"/>
      <c r="D193" s="60"/>
      <c r="E193" s="60"/>
      <c r="F193" s="60"/>
      <c r="G193" s="60"/>
      <c r="H193" s="60"/>
      <c r="I193" s="60"/>
      <c r="J193" s="60"/>
      <c r="K193" s="60"/>
      <c r="L193" s="60"/>
      <c r="M193" s="60"/>
      <c r="N193" s="60"/>
      <c r="O193" s="60"/>
      <c r="P193" s="60"/>
      <c r="Q193" s="60"/>
      <c r="R193" s="60"/>
      <c r="S193" s="60"/>
      <c r="T193" s="60"/>
      <c r="U193" s="60"/>
      <c r="V193" s="60"/>
      <c r="W193" s="60"/>
    </row>
    <row r="194" spans="1:23" s="198" customFormat="1" hidden="1" x14ac:dyDescent="0.15">
      <c r="A194" s="60"/>
      <c r="B194" s="188"/>
      <c r="C194" s="188"/>
      <c r="D194" s="60"/>
      <c r="E194" s="60"/>
      <c r="F194" s="60"/>
      <c r="G194" s="60"/>
      <c r="H194" s="60"/>
      <c r="I194" s="60"/>
      <c r="J194" s="60"/>
      <c r="K194" s="60"/>
      <c r="L194" s="60"/>
      <c r="M194" s="60"/>
      <c r="N194" s="60"/>
      <c r="O194" s="60"/>
      <c r="P194" s="60"/>
      <c r="Q194" s="60"/>
      <c r="R194" s="60"/>
      <c r="S194" s="60"/>
      <c r="T194" s="60"/>
      <c r="U194" s="60"/>
      <c r="V194" s="60"/>
      <c r="W194" s="60"/>
    </row>
    <row r="195" spans="1:23" s="198" customFormat="1" hidden="1" x14ac:dyDescent="0.15">
      <c r="A195" s="60"/>
      <c r="B195" s="188"/>
      <c r="C195" s="188"/>
      <c r="D195" s="60"/>
      <c r="E195" s="60"/>
      <c r="F195" s="60"/>
      <c r="G195" s="60"/>
      <c r="H195" s="60"/>
      <c r="I195" s="60"/>
      <c r="J195" s="60"/>
      <c r="K195" s="60"/>
      <c r="L195" s="60"/>
      <c r="M195" s="60"/>
      <c r="N195" s="60"/>
      <c r="O195" s="60"/>
      <c r="P195" s="60"/>
      <c r="Q195" s="60"/>
      <c r="R195" s="60"/>
      <c r="S195" s="60"/>
      <c r="T195" s="60"/>
      <c r="U195" s="60"/>
      <c r="V195" s="60"/>
      <c r="W195" s="60"/>
    </row>
    <row r="196" spans="1:23" s="198" customFormat="1" hidden="1" x14ac:dyDescent="0.15">
      <c r="A196" s="60"/>
      <c r="B196" s="188"/>
      <c r="C196" s="188"/>
      <c r="D196" s="60"/>
      <c r="E196" s="60"/>
      <c r="F196" s="60"/>
      <c r="G196" s="60"/>
      <c r="H196" s="60"/>
      <c r="I196" s="60"/>
      <c r="J196" s="60"/>
      <c r="K196" s="60"/>
      <c r="L196" s="60"/>
      <c r="M196" s="60"/>
      <c r="N196" s="60"/>
      <c r="O196" s="60"/>
      <c r="P196" s="60"/>
      <c r="Q196" s="60"/>
      <c r="R196" s="60"/>
      <c r="S196" s="60"/>
      <c r="T196" s="60"/>
      <c r="U196" s="60"/>
      <c r="V196" s="60"/>
      <c r="W196" s="60"/>
    </row>
    <row r="197" spans="1:23" s="198" customFormat="1" hidden="1" x14ac:dyDescent="0.15">
      <c r="A197" s="60"/>
      <c r="B197" s="188"/>
      <c r="C197" s="188"/>
      <c r="D197" s="60"/>
      <c r="E197" s="60"/>
      <c r="F197" s="60"/>
      <c r="G197" s="60"/>
      <c r="H197" s="60"/>
      <c r="I197" s="60"/>
      <c r="J197" s="60"/>
      <c r="K197" s="60"/>
      <c r="L197" s="60"/>
      <c r="M197" s="60"/>
      <c r="N197" s="60"/>
      <c r="O197" s="60"/>
      <c r="P197" s="60"/>
      <c r="Q197" s="60"/>
      <c r="R197" s="60"/>
      <c r="S197" s="60"/>
      <c r="T197" s="60"/>
      <c r="U197" s="60"/>
      <c r="V197" s="60"/>
      <c r="W197" s="60"/>
    </row>
    <row r="198" spans="1:23" s="198" customFormat="1" hidden="1" x14ac:dyDescent="0.15">
      <c r="A198" s="60"/>
      <c r="B198" s="188"/>
      <c r="C198" s="188"/>
      <c r="D198" s="60"/>
      <c r="E198" s="60"/>
      <c r="F198" s="60"/>
      <c r="G198" s="60"/>
      <c r="H198" s="60"/>
      <c r="I198" s="60"/>
      <c r="J198" s="60"/>
      <c r="K198" s="60"/>
      <c r="L198" s="60"/>
      <c r="M198" s="60"/>
      <c r="N198" s="60"/>
      <c r="O198" s="60"/>
      <c r="P198" s="60"/>
      <c r="Q198" s="60"/>
      <c r="R198" s="60"/>
      <c r="S198" s="60"/>
      <c r="T198" s="60"/>
      <c r="U198" s="60"/>
      <c r="V198" s="60"/>
      <c r="W198" s="60"/>
    </row>
    <row r="199" spans="1:23" s="198" customFormat="1" hidden="1" x14ac:dyDescent="0.15">
      <c r="A199" s="60"/>
      <c r="B199" s="188"/>
      <c r="C199" s="188"/>
      <c r="D199" s="60"/>
      <c r="E199" s="60"/>
      <c r="F199" s="60"/>
      <c r="G199" s="60"/>
      <c r="H199" s="60"/>
      <c r="I199" s="60"/>
      <c r="J199" s="60"/>
      <c r="K199" s="60"/>
      <c r="L199" s="60"/>
      <c r="M199" s="60"/>
      <c r="N199" s="60"/>
      <c r="O199" s="60"/>
      <c r="P199" s="60"/>
      <c r="Q199" s="60"/>
      <c r="R199" s="60"/>
      <c r="S199" s="60"/>
      <c r="T199" s="60"/>
      <c r="U199" s="60"/>
      <c r="V199" s="60"/>
      <c r="W199" s="60"/>
    </row>
    <row r="200" spans="1:23" s="198" customFormat="1" hidden="1" x14ac:dyDescent="0.15">
      <c r="A200" s="60"/>
      <c r="B200" s="188"/>
      <c r="C200" s="188"/>
      <c r="D200" s="60"/>
      <c r="E200" s="60"/>
      <c r="F200" s="60"/>
      <c r="G200" s="60"/>
      <c r="H200" s="60"/>
      <c r="I200" s="60"/>
      <c r="J200" s="60"/>
      <c r="K200" s="60"/>
      <c r="L200" s="60"/>
      <c r="M200" s="60"/>
      <c r="N200" s="60"/>
      <c r="O200" s="60"/>
      <c r="P200" s="60"/>
      <c r="Q200" s="60"/>
      <c r="R200" s="60"/>
      <c r="S200" s="60"/>
      <c r="T200" s="60"/>
      <c r="U200" s="60"/>
      <c r="V200" s="60"/>
      <c r="W200" s="60"/>
    </row>
    <row r="201" spans="1:23" s="198" customFormat="1" hidden="1" x14ac:dyDescent="0.15">
      <c r="A201" s="60"/>
      <c r="B201" s="188"/>
      <c r="C201" s="188"/>
      <c r="D201" s="60"/>
      <c r="E201" s="60"/>
      <c r="F201" s="60"/>
      <c r="G201" s="60"/>
      <c r="H201" s="60"/>
      <c r="I201" s="60"/>
      <c r="J201" s="60"/>
      <c r="K201" s="60"/>
      <c r="L201" s="60"/>
      <c r="M201" s="60"/>
      <c r="N201" s="60"/>
      <c r="O201" s="60"/>
      <c r="P201" s="60"/>
      <c r="Q201" s="60"/>
      <c r="R201" s="60"/>
      <c r="S201" s="60"/>
      <c r="T201" s="60"/>
      <c r="U201" s="60"/>
      <c r="V201" s="60"/>
      <c r="W201" s="60"/>
    </row>
    <row r="202" spans="1:23" s="198" customFormat="1" hidden="1" x14ac:dyDescent="0.15">
      <c r="A202" s="60"/>
      <c r="B202" s="188"/>
      <c r="C202" s="188"/>
      <c r="D202" s="60"/>
      <c r="E202" s="60"/>
      <c r="F202" s="60"/>
      <c r="G202" s="60"/>
      <c r="H202" s="60"/>
      <c r="I202" s="60"/>
      <c r="J202" s="60"/>
      <c r="K202" s="60"/>
      <c r="L202" s="60"/>
      <c r="M202" s="60"/>
      <c r="N202" s="60"/>
      <c r="O202" s="60"/>
      <c r="P202" s="60"/>
      <c r="Q202" s="60"/>
      <c r="R202" s="60"/>
      <c r="S202" s="60"/>
      <c r="T202" s="60"/>
      <c r="U202" s="60"/>
      <c r="V202" s="60"/>
      <c r="W202" s="60"/>
    </row>
    <row r="203" spans="1:23" s="198" customFormat="1" hidden="1" x14ac:dyDescent="0.15">
      <c r="A203" s="60"/>
      <c r="B203" s="188"/>
      <c r="C203" s="188"/>
      <c r="D203" s="60"/>
      <c r="E203" s="60"/>
      <c r="F203" s="60"/>
      <c r="G203" s="60"/>
      <c r="H203" s="60"/>
      <c r="I203" s="60"/>
      <c r="J203" s="60"/>
      <c r="K203" s="60"/>
      <c r="L203" s="60"/>
      <c r="M203" s="60"/>
      <c r="N203" s="60"/>
      <c r="O203" s="60"/>
      <c r="P203" s="60"/>
      <c r="Q203" s="60"/>
      <c r="R203" s="60"/>
      <c r="S203" s="60"/>
      <c r="T203" s="60"/>
      <c r="U203" s="60"/>
      <c r="V203" s="60"/>
      <c r="W203" s="60"/>
    </row>
    <row r="204" spans="1:23" s="198" customFormat="1" hidden="1" x14ac:dyDescent="0.15">
      <c r="A204" s="60"/>
      <c r="B204" s="188"/>
      <c r="C204" s="188"/>
      <c r="D204" s="60"/>
      <c r="E204" s="60"/>
      <c r="F204" s="60"/>
      <c r="G204" s="60"/>
      <c r="H204" s="60"/>
      <c r="I204" s="60"/>
      <c r="J204" s="60"/>
      <c r="K204" s="60"/>
      <c r="L204" s="60"/>
      <c r="M204" s="60"/>
      <c r="N204" s="60"/>
      <c r="O204" s="60"/>
      <c r="P204" s="60"/>
      <c r="Q204" s="60"/>
      <c r="R204" s="60"/>
      <c r="S204" s="60"/>
      <c r="T204" s="60"/>
      <c r="U204" s="60"/>
      <c r="V204" s="60"/>
      <c r="W204" s="60"/>
    </row>
    <row r="205" spans="1:23" s="198" customFormat="1" hidden="1" x14ac:dyDescent="0.15">
      <c r="A205" s="60"/>
      <c r="B205" s="188"/>
      <c r="C205" s="188"/>
      <c r="D205" s="60"/>
      <c r="E205" s="60"/>
      <c r="F205" s="60"/>
      <c r="G205" s="60"/>
      <c r="H205" s="60"/>
      <c r="I205" s="60"/>
      <c r="J205" s="60"/>
      <c r="K205" s="60"/>
      <c r="L205" s="60"/>
      <c r="M205" s="60"/>
      <c r="N205" s="60"/>
      <c r="O205" s="60"/>
      <c r="P205" s="60"/>
      <c r="Q205" s="60"/>
      <c r="R205" s="60"/>
      <c r="S205" s="60"/>
      <c r="T205" s="60"/>
      <c r="U205" s="60"/>
      <c r="V205" s="60"/>
      <c r="W205" s="60"/>
    </row>
    <row r="206" spans="1:23" s="198" customFormat="1" hidden="1" x14ac:dyDescent="0.15">
      <c r="A206" s="60"/>
      <c r="B206" s="188"/>
      <c r="C206" s="188"/>
      <c r="D206" s="60"/>
      <c r="E206" s="60"/>
      <c r="F206" s="60"/>
      <c r="G206" s="60"/>
      <c r="H206" s="60"/>
      <c r="I206" s="60"/>
      <c r="J206" s="60"/>
      <c r="K206" s="60"/>
      <c r="L206" s="60"/>
      <c r="M206" s="60"/>
      <c r="N206" s="60"/>
      <c r="O206" s="60"/>
      <c r="P206" s="60"/>
      <c r="Q206" s="60"/>
      <c r="R206" s="60"/>
      <c r="S206" s="60"/>
      <c r="T206" s="60"/>
      <c r="U206" s="60"/>
      <c r="V206" s="60"/>
      <c r="W206" s="60"/>
    </row>
    <row r="207" spans="1:23" s="198" customFormat="1" hidden="1" x14ac:dyDescent="0.15">
      <c r="A207" s="60"/>
      <c r="B207" s="188"/>
      <c r="C207" s="188"/>
      <c r="D207" s="60"/>
      <c r="E207" s="60"/>
      <c r="F207" s="60"/>
      <c r="G207" s="60"/>
      <c r="H207" s="60"/>
      <c r="I207" s="60"/>
      <c r="J207" s="60"/>
      <c r="K207" s="60"/>
      <c r="L207" s="60"/>
      <c r="M207" s="60"/>
      <c r="N207" s="60"/>
      <c r="O207" s="60"/>
      <c r="P207" s="60"/>
      <c r="Q207" s="60"/>
      <c r="R207" s="60"/>
      <c r="S207" s="60"/>
      <c r="T207" s="60"/>
      <c r="U207" s="60"/>
      <c r="V207" s="60"/>
      <c r="W207" s="60"/>
    </row>
    <row r="208" spans="1:23" s="198" customFormat="1" hidden="1" x14ac:dyDescent="0.15">
      <c r="A208" s="60"/>
      <c r="B208" s="188"/>
      <c r="C208" s="188"/>
      <c r="D208" s="60"/>
      <c r="E208" s="60"/>
      <c r="F208" s="60"/>
      <c r="G208" s="60"/>
      <c r="H208" s="60"/>
      <c r="I208" s="60"/>
      <c r="J208" s="60"/>
      <c r="K208" s="60"/>
      <c r="L208" s="60"/>
      <c r="M208" s="60"/>
      <c r="N208" s="60"/>
      <c r="O208" s="60"/>
      <c r="P208" s="60"/>
      <c r="Q208" s="60"/>
      <c r="R208" s="60"/>
      <c r="S208" s="60"/>
      <c r="T208" s="60"/>
      <c r="U208" s="60"/>
      <c r="V208" s="60"/>
      <c r="W208" s="60"/>
    </row>
    <row r="209" spans="1:23" s="198" customFormat="1" hidden="1" x14ac:dyDescent="0.15">
      <c r="A209" s="60"/>
      <c r="B209" s="188"/>
      <c r="C209" s="188"/>
      <c r="D209" s="60"/>
      <c r="E209" s="60"/>
      <c r="F209" s="60"/>
      <c r="G209" s="60"/>
      <c r="H209" s="60"/>
      <c r="I209" s="60"/>
      <c r="J209" s="60"/>
      <c r="K209" s="60"/>
      <c r="L209" s="60"/>
      <c r="M209" s="60"/>
      <c r="N209" s="60"/>
      <c r="O209" s="60"/>
      <c r="P209" s="60"/>
      <c r="Q209" s="60"/>
      <c r="R209" s="60"/>
      <c r="S209" s="60"/>
      <c r="T209" s="60"/>
      <c r="U209" s="60"/>
      <c r="V209" s="60"/>
      <c r="W209" s="60"/>
    </row>
    <row r="210" spans="1:23" s="198" customFormat="1" hidden="1" x14ac:dyDescent="0.15">
      <c r="A210" s="60"/>
      <c r="B210" s="188"/>
      <c r="C210" s="188"/>
      <c r="D210" s="60"/>
      <c r="E210" s="60"/>
      <c r="F210" s="60"/>
      <c r="G210" s="60"/>
      <c r="H210" s="60"/>
      <c r="I210" s="60"/>
      <c r="J210" s="60"/>
      <c r="K210" s="60"/>
      <c r="L210" s="60"/>
      <c r="M210" s="60"/>
      <c r="N210" s="60"/>
      <c r="O210" s="60"/>
      <c r="P210" s="60"/>
      <c r="Q210" s="60"/>
      <c r="R210" s="60"/>
      <c r="S210" s="60"/>
      <c r="T210" s="60"/>
      <c r="U210" s="60"/>
      <c r="V210" s="60"/>
      <c r="W210" s="60"/>
    </row>
    <row r="211" spans="1:23" s="198" customFormat="1" hidden="1" x14ac:dyDescent="0.15">
      <c r="A211" s="60"/>
      <c r="B211" s="188"/>
      <c r="C211" s="188"/>
      <c r="D211" s="60"/>
      <c r="E211" s="60"/>
      <c r="F211" s="60"/>
      <c r="G211" s="60"/>
      <c r="H211" s="60"/>
      <c r="I211" s="60"/>
      <c r="J211" s="60"/>
      <c r="K211" s="60"/>
      <c r="L211" s="60"/>
      <c r="M211" s="60"/>
      <c r="N211" s="60"/>
      <c r="O211" s="60"/>
      <c r="P211" s="60"/>
      <c r="Q211" s="60"/>
      <c r="R211" s="60"/>
      <c r="S211" s="60"/>
      <c r="T211" s="60"/>
      <c r="U211" s="60"/>
      <c r="V211" s="60"/>
      <c r="W211" s="60"/>
    </row>
    <row r="212" spans="1:23" s="198" customFormat="1" hidden="1" x14ac:dyDescent="0.15">
      <c r="A212" s="60"/>
      <c r="B212" s="188"/>
      <c r="C212" s="188"/>
      <c r="D212" s="60"/>
      <c r="E212" s="60"/>
      <c r="F212" s="60"/>
      <c r="G212" s="60"/>
      <c r="H212" s="60"/>
      <c r="I212" s="60"/>
      <c r="J212" s="60"/>
      <c r="K212" s="60"/>
      <c r="L212" s="60"/>
      <c r="M212" s="60"/>
      <c r="N212" s="60"/>
      <c r="O212" s="60"/>
      <c r="P212" s="60"/>
      <c r="Q212" s="60"/>
      <c r="R212" s="60"/>
      <c r="S212" s="60"/>
      <c r="T212" s="60"/>
      <c r="U212" s="60"/>
      <c r="V212" s="60"/>
      <c r="W212" s="60"/>
    </row>
    <row r="213" spans="1:23" s="198" customFormat="1" hidden="1" x14ac:dyDescent="0.15">
      <c r="A213" s="60"/>
      <c r="B213" s="188"/>
      <c r="C213" s="188"/>
      <c r="D213" s="60"/>
      <c r="E213" s="60"/>
      <c r="F213" s="60"/>
      <c r="G213" s="60"/>
      <c r="H213" s="60"/>
      <c r="I213" s="60"/>
      <c r="J213" s="60"/>
      <c r="K213" s="60"/>
      <c r="L213" s="60"/>
      <c r="M213" s="60"/>
      <c r="N213" s="60"/>
      <c r="O213" s="60"/>
      <c r="P213" s="60"/>
      <c r="Q213" s="60"/>
      <c r="R213" s="60"/>
      <c r="S213" s="60"/>
      <c r="T213" s="60"/>
      <c r="U213" s="60"/>
      <c r="V213" s="60"/>
      <c r="W213" s="60"/>
    </row>
    <row r="214" spans="1:23" s="198" customFormat="1" hidden="1" x14ac:dyDescent="0.15">
      <c r="A214" s="60"/>
      <c r="B214" s="188"/>
      <c r="C214" s="188"/>
      <c r="D214" s="60"/>
      <c r="E214" s="60"/>
      <c r="F214" s="60"/>
      <c r="G214" s="60"/>
      <c r="H214" s="60"/>
      <c r="I214" s="60"/>
      <c r="J214" s="60"/>
      <c r="K214" s="60"/>
      <c r="L214" s="60"/>
      <c r="M214" s="60"/>
      <c r="N214" s="60"/>
      <c r="O214" s="60"/>
      <c r="P214" s="60"/>
      <c r="Q214" s="60"/>
      <c r="R214" s="60"/>
      <c r="S214" s="60"/>
      <c r="T214" s="60"/>
      <c r="U214" s="60"/>
      <c r="V214" s="60"/>
      <c r="W214" s="60"/>
    </row>
    <row r="215" spans="1:23" s="198" customFormat="1" hidden="1" x14ac:dyDescent="0.15">
      <c r="A215" s="60"/>
      <c r="B215" s="188"/>
      <c r="C215" s="188"/>
      <c r="D215" s="60"/>
      <c r="E215" s="60"/>
      <c r="F215" s="60"/>
      <c r="G215" s="60"/>
      <c r="H215" s="60"/>
      <c r="I215" s="60"/>
      <c r="J215" s="60"/>
      <c r="K215" s="60"/>
      <c r="L215" s="60"/>
      <c r="M215" s="60"/>
      <c r="N215" s="60"/>
      <c r="O215" s="60"/>
      <c r="P215" s="60"/>
      <c r="Q215" s="60"/>
      <c r="R215" s="60"/>
      <c r="S215" s="60"/>
      <c r="T215" s="60"/>
      <c r="U215" s="60"/>
      <c r="V215" s="60"/>
      <c r="W215" s="60"/>
    </row>
    <row r="216" spans="1:23" s="198" customFormat="1" hidden="1" x14ac:dyDescent="0.15">
      <c r="A216" s="60"/>
      <c r="B216" s="188"/>
      <c r="C216" s="188"/>
      <c r="D216" s="60"/>
      <c r="E216" s="60"/>
      <c r="F216" s="60"/>
      <c r="G216" s="60"/>
      <c r="H216" s="60"/>
      <c r="I216" s="60"/>
      <c r="J216" s="60"/>
      <c r="K216" s="60"/>
      <c r="L216" s="60"/>
      <c r="M216" s="60"/>
      <c r="N216" s="60"/>
      <c r="O216" s="60"/>
      <c r="P216" s="60"/>
      <c r="Q216" s="60"/>
      <c r="R216" s="60"/>
      <c r="S216" s="60"/>
      <c r="T216" s="60"/>
      <c r="U216" s="60"/>
      <c r="V216" s="60"/>
      <c r="W216" s="60"/>
    </row>
    <row r="217" spans="1:23" s="198" customFormat="1" hidden="1" x14ac:dyDescent="0.15">
      <c r="A217" s="60"/>
      <c r="B217" s="188"/>
      <c r="C217" s="188"/>
      <c r="D217" s="60"/>
      <c r="E217" s="60"/>
      <c r="F217" s="60"/>
      <c r="G217" s="60"/>
      <c r="H217" s="60"/>
      <c r="I217" s="60"/>
      <c r="J217" s="60"/>
      <c r="K217" s="60"/>
      <c r="L217" s="60"/>
      <c r="M217" s="60"/>
      <c r="N217" s="60"/>
      <c r="O217" s="60"/>
      <c r="P217" s="60"/>
      <c r="Q217" s="60"/>
      <c r="R217" s="60"/>
      <c r="S217" s="60"/>
      <c r="T217" s="60"/>
      <c r="U217" s="60"/>
      <c r="V217" s="60"/>
      <c r="W217" s="60"/>
    </row>
    <row r="218" spans="1:23" s="198" customFormat="1" hidden="1" x14ac:dyDescent="0.15">
      <c r="A218" s="60"/>
      <c r="B218" s="188"/>
      <c r="C218" s="188"/>
      <c r="D218" s="60"/>
      <c r="E218" s="60"/>
      <c r="F218" s="60"/>
      <c r="G218" s="60"/>
      <c r="H218" s="60"/>
      <c r="I218" s="60"/>
      <c r="J218" s="60"/>
      <c r="K218" s="60"/>
      <c r="L218" s="60"/>
      <c r="M218" s="60"/>
      <c r="N218" s="60"/>
      <c r="O218" s="60"/>
      <c r="P218" s="60"/>
      <c r="Q218" s="60"/>
      <c r="R218" s="60"/>
      <c r="S218" s="60"/>
      <c r="T218" s="60"/>
      <c r="U218" s="60"/>
      <c r="V218" s="60"/>
      <c r="W218" s="60"/>
    </row>
    <row r="219" spans="1:23" s="198" customFormat="1" hidden="1" x14ac:dyDescent="0.15">
      <c r="A219" s="60"/>
      <c r="B219" s="188"/>
      <c r="C219" s="188"/>
      <c r="D219" s="60"/>
      <c r="E219" s="60"/>
      <c r="F219" s="60"/>
      <c r="G219" s="60"/>
      <c r="H219" s="60"/>
      <c r="I219" s="60"/>
      <c r="J219" s="60"/>
      <c r="K219" s="60"/>
      <c r="L219" s="60"/>
      <c r="M219" s="60"/>
      <c r="N219" s="60"/>
      <c r="O219" s="60"/>
      <c r="P219" s="60"/>
      <c r="Q219" s="60"/>
      <c r="R219" s="60"/>
      <c r="S219" s="60"/>
      <c r="T219" s="60"/>
      <c r="U219" s="60"/>
      <c r="V219" s="60"/>
      <c r="W219" s="60"/>
    </row>
    <row r="220" spans="1:23" s="198" customFormat="1" hidden="1" x14ac:dyDescent="0.15">
      <c r="A220" s="60"/>
      <c r="B220" s="188"/>
      <c r="C220" s="188"/>
      <c r="D220" s="60"/>
      <c r="E220" s="60"/>
      <c r="F220" s="60"/>
      <c r="G220" s="60"/>
      <c r="H220" s="60"/>
      <c r="I220" s="60"/>
      <c r="J220" s="60"/>
      <c r="K220" s="60"/>
      <c r="L220" s="60"/>
      <c r="M220" s="60"/>
      <c r="N220" s="60"/>
      <c r="O220" s="60"/>
      <c r="P220" s="60"/>
      <c r="Q220" s="60"/>
      <c r="R220" s="60"/>
      <c r="S220" s="60"/>
      <c r="T220" s="60"/>
      <c r="U220" s="60"/>
      <c r="V220" s="60"/>
      <c r="W220" s="60"/>
    </row>
    <row r="221" spans="1:23" hidden="1" x14ac:dyDescent="0.15"/>
    <row r="222" spans="1:23" hidden="1" x14ac:dyDescent="0.15"/>
    <row r="223" spans="1:23" x14ac:dyDescent="0.15"/>
    <row r="224" spans="1:23" x14ac:dyDescent="0.15"/>
    <row r="225" x14ac:dyDescent="0.15"/>
    <row r="226" x14ac:dyDescent="0.15"/>
    <row r="227" x14ac:dyDescent="0.15"/>
    <row r="228" x14ac:dyDescent="0.15"/>
    <row r="229" x14ac:dyDescent="0.15"/>
    <row r="230" x14ac:dyDescent="0.15"/>
    <row r="231" x14ac:dyDescent="0.15"/>
    <row r="232" x14ac:dyDescent="0.15"/>
    <row r="233" x14ac:dyDescent="0.15"/>
    <row r="234" x14ac:dyDescent="0.15"/>
    <row r="235" x14ac:dyDescent="0.15"/>
    <row r="236" x14ac:dyDescent="0.15"/>
    <row r="237" x14ac:dyDescent="0.15"/>
    <row r="238" x14ac:dyDescent="0.15"/>
    <row r="239" x14ac:dyDescent="0.15"/>
    <row r="240" x14ac:dyDescent="0.15"/>
    <row r="241" x14ac:dyDescent="0.15"/>
    <row r="242" x14ac:dyDescent="0.15"/>
    <row r="243" x14ac:dyDescent="0.15"/>
  </sheetData>
  <sheetProtection password="CAF5" sheet="1" objects="1" scenarios="1"/>
  <customSheetViews>
    <customSheetView guid="{66AF0A42-F63F-4FA7-868C-A359F93CB329}" fitToPage="1" hiddenRows="1" hiddenColumns="1">
      <selection activeCell="D10" sqref="D10:F10"/>
      <pageMargins left="0.70866141732283472" right="0.70866141732283472" top="0.74803149606299213" bottom="0.74803149606299213" header="0.31496062992125984" footer="0.31496062992125984"/>
      <printOptions horizontalCentered="1"/>
      <pageSetup paperSize="9" scale="68" fitToHeight="0" orientation="portrait" r:id="rId1"/>
      <headerFooter>
        <oddHeader>&amp;C&amp;A</oddHeader>
        <oddFooter>&amp;L&amp;F&amp;C&amp;P / &amp;N&amp;R&amp;D  &amp;T</oddFooter>
      </headerFooter>
    </customSheetView>
  </customSheetViews>
  <mergeCells count="162">
    <mergeCell ref="C3:V4"/>
    <mergeCell ref="A6:V6"/>
    <mergeCell ref="A7:V7"/>
    <mergeCell ref="A8:V8"/>
    <mergeCell ref="A11:C11"/>
    <mergeCell ref="G14:H14"/>
    <mergeCell ref="I14:K14"/>
    <mergeCell ref="A10:C10"/>
    <mergeCell ref="D10:F10"/>
    <mergeCell ref="G10:V10"/>
    <mergeCell ref="L14:M14"/>
    <mergeCell ref="D11:V11"/>
    <mergeCell ref="A14:C14"/>
    <mergeCell ref="D14:F14"/>
    <mergeCell ref="A16:C16"/>
    <mergeCell ref="D16:F16"/>
    <mergeCell ref="G16:V16"/>
    <mergeCell ref="O44:Q44"/>
    <mergeCell ref="S44:T44"/>
    <mergeCell ref="H20:V20"/>
    <mergeCell ref="B86:V86"/>
    <mergeCell ref="E30:F30"/>
    <mergeCell ref="A36:V36"/>
    <mergeCell ref="A32:A34"/>
    <mergeCell ref="E32:F32"/>
    <mergeCell ref="B33:D33"/>
    <mergeCell ref="E33:F33"/>
    <mergeCell ref="B30:D30"/>
    <mergeCell ref="E28:F28"/>
    <mergeCell ref="B29:D29"/>
    <mergeCell ref="A80:E80"/>
    <mergeCell ref="O80:Q80"/>
    <mergeCell ref="S80:T80"/>
    <mergeCell ref="B26:D26"/>
    <mergeCell ref="E26:F26"/>
    <mergeCell ref="B79:C79"/>
    <mergeCell ref="E22:F22"/>
    <mergeCell ref="G32:H32"/>
    <mergeCell ref="B91:V91"/>
    <mergeCell ref="D15:V15"/>
    <mergeCell ref="A15:C15"/>
    <mergeCell ref="B87:V87"/>
    <mergeCell ref="B85:V85"/>
    <mergeCell ref="B84:V84"/>
    <mergeCell ref="B89:V89"/>
    <mergeCell ref="O43:Q43"/>
    <mergeCell ref="O40:Q40"/>
    <mergeCell ref="S40:T40"/>
    <mergeCell ref="B41:C41"/>
    <mergeCell ref="O41:Q41"/>
    <mergeCell ref="S41:T41"/>
    <mergeCell ref="B46:C46"/>
    <mergeCell ref="G33:H33"/>
    <mergeCell ref="J38:J39"/>
    <mergeCell ref="B32:D32"/>
    <mergeCell ref="B88:V88"/>
    <mergeCell ref="A17:C17"/>
    <mergeCell ref="D17:V17"/>
    <mergeCell ref="B48:C48"/>
    <mergeCell ref="A21:A30"/>
    <mergeCell ref="B22:D22"/>
    <mergeCell ref="O48:Q48"/>
    <mergeCell ref="B27:D27"/>
    <mergeCell ref="B25:D25"/>
    <mergeCell ref="E25:F25"/>
    <mergeCell ref="O38:Q39"/>
    <mergeCell ref="J33:V33"/>
    <mergeCell ref="D39:E39"/>
    <mergeCell ref="B90:V90"/>
    <mergeCell ref="S48:T48"/>
    <mergeCell ref="B47:C47"/>
    <mergeCell ref="O79:Q79"/>
    <mergeCell ref="S79:T79"/>
    <mergeCell ref="D40:E40"/>
    <mergeCell ref="S38:T39"/>
    <mergeCell ref="B39:C39"/>
    <mergeCell ref="S45:T45"/>
    <mergeCell ref="O42:Q42"/>
    <mergeCell ref="S42:T42"/>
    <mergeCell ref="B65:C65"/>
    <mergeCell ref="O62:Q62"/>
    <mergeCell ref="S62:T62"/>
    <mergeCell ref="B63:C63"/>
    <mergeCell ref="O63:Q63"/>
    <mergeCell ref="S63:T63"/>
    <mergeCell ref="B57:C57"/>
    <mergeCell ref="B23:V23"/>
    <mergeCell ref="B45:C45"/>
    <mergeCell ref="O45:Q45"/>
    <mergeCell ref="S43:T43"/>
    <mergeCell ref="A19:V19"/>
    <mergeCell ref="F38:F39"/>
    <mergeCell ref="H38:H39"/>
    <mergeCell ref="B20:D20"/>
    <mergeCell ref="E20:F20"/>
    <mergeCell ref="H22:V22"/>
    <mergeCell ref="H30:V30"/>
    <mergeCell ref="J32:V32"/>
    <mergeCell ref="H24:V24"/>
    <mergeCell ref="H28:V28"/>
    <mergeCell ref="H25:V25"/>
    <mergeCell ref="H26:V26"/>
    <mergeCell ref="H27:V27"/>
    <mergeCell ref="H29:V29"/>
    <mergeCell ref="B21:V21"/>
    <mergeCell ref="E27:F27"/>
    <mergeCell ref="B28:D28"/>
    <mergeCell ref="B34:D34"/>
    <mergeCell ref="E34:F34"/>
    <mergeCell ref="B38:E38"/>
    <mergeCell ref="B58:C58"/>
    <mergeCell ref="B59:C59"/>
    <mergeCell ref="B60:C60"/>
    <mergeCell ref="O47:Q47"/>
    <mergeCell ref="S47:T47"/>
    <mergeCell ref="O46:Q46"/>
    <mergeCell ref="S46:T46"/>
    <mergeCell ref="E29:F29"/>
    <mergeCell ref="B40:C40"/>
    <mergeCell ref="B64:C64"/>
    <mergeCell ref="O64:Q64"/>
    <mergeCell ref="S64:T64"/>
    <mergeCell ref="B62:C62"/>
    <mergeCell ref="A12:C12"/>
    <mergeCell ref="D12:F12"/>
    <mergeCell ref="G12:V12"/>
    <mergeCell ref="F5:H5"/>
    <mergeCell ref="D13:V13"/>
    <mergeCell ref="B24:D24"/>
    <mergeCell ref="E24:F24"/>
    <mergeCell ref="O60:Q60"/>
    <mergeCell ref="S60:T60"/>
    <mergeCell ref="B61:C61"/>
    <mergeCell ref="O61:Q61"/>
    <mergeCell ref="S61:T61"/>
    <mergeCell ref="B49:C49"/>
    <mergeCell ref="B50:C50"/>
    <mergeCell ref="B51:C51"/>
    <mergeCell ref="B52:C52"/>
    <mergeCell ref="B53:C53"/>
    <mergeCell ref="B54:C54"/>
    <mergeCell ref="B55:C55"/>
    <mergeCell ref="B56:C56"/>
    <mergeCell ref="O65:Q65"/>
    <mergeCell ref="S65:T65"/>
    <mergeCell ref="B66:C66"/>
    <mergeCell ref="O66:Q66"/>
    <mergeCell ref="S66:T66"/>
    <mergeCell ref="B67:C67"/>
    <mergeCell ref="O67:Q67"/>
    <mergeCell ref="S67:T67"/>
    <mergeCell ref="B78:C78"/>
    <mergeCell ref="B68:C68"/>
    <mergeCell ref="B69:C69"/>
    <mergeCell ref="B70:C70"/>
    <mergeCell ref="B71:C71"/>
    <mergeCell ref="B72:C72"/>
    <mergeCell ref="B77:C77"/>
    <mergeCell ref="B73:C73"/>
    <mergeCell ref="B74:C74"/>
    <mergeCell ref="B75:C75"/>
    <mergeCell ref="B76:C76"/>
  </mergeCells>
  <conditionalFormatting sqref="T82:T83 R82:R83 R92:R104 T92:T104 B81:W81">
    <cfRule type="cellIs" dxfId="161" priority="318" stopIfTrue="1" operator="equal">
      <formula>"ERROR"</formula>
    </cfRule>
  </conditionalFormatting>
  <conditionalFormatting sqref="L96:L104">
    <cfRule type="cellIs" dxfId="160" priority="317" stopIfTrue="1" operator="equal">
      <formula>"ERROR"</formula>
    </cfRule>
  </conditionalFormatting>
  <conditionalFormatting sqref="V96:V104">
    <cfRule type="cellIs" dxfId="159" priority="316" stopIfTrue="1" operator="equal">
      <formula>"ERROR"</formula>
    </cfRule>
  </conditionalFormatting>
  <conditionalFormatting sqref="N96:N104">
    <cfRule type="cellIs" dxfId="158" priority="315" stopIfTrue="1" operator="equal">
      <formula>"ERROR"</formula>
    </cfRule>
  </conditionalFormatting>
  <conditionalFormatting sqref="D11:D13">
    <cfRule type="cellIs" dxfId="157" priority="310" stopIfTrue="1" operator="equal">
      <formula>"ERROR"</formula>
    </cfRule>
  </conditionalFormatting>
  <conditionalFormatting sqref="P96:P104">
    <cfRule type="cellIs" dxfId="156" priority="313" stopIfTrue="1" operator="equal">
      <formula>"ERROR"</formula>
    </cfRule>
  </conditionalFormatting>
  <conditionalFormatting sqref="G16 K16">
    <cfRule type="cellIs" dxfId="155" priority="312" stopIfTrue="1" operator="equal">
      <formula>"ERROR"</formula>
    </cfRule>
  </conditionalFormatting>
  <conditionalFormatting sqref="H96:H104">
    <cfRule type="cellIs" dxfId="154" priority="311" stopIfTrue="1" operator="equal">
      <formula>"ERROR"</formula>
    </cfRule>
  </conditionalFormatting>
  <conditionalFormatting sqref="B18:W18">
    <cfRule type="cellIs" dxfId="153" priority="309" stopIfTrue="1" operator="equal">
      <formula>"ERROR"</formula>
    </cfRule>
  </conditionalFormatting>
  <conditionalFormatting sqref="B86">
    <cfRule type="containsText" dxfId="152" priority="298" stopIfTrue="1" operator="containsText" text="Error: Subcontracting exceed 30% of Budget">
      <formula>NOT(ISERROR(SEARCH("Error: Subcontracting exceed 30% of Budget",B86)))</formula>
    </cfRule>
  </conditionalFormatting>
  <conditionalFormatting sqref="B87">
    <cfRule type="containsText" dxfId="151" priority="291" stopIfTrue="1" operator="containsText" text="error: Indirect Costs exceed 7%">
      <formula>NOT(ISERROR(SEARCH("error: Indirect Costs exceed 7%",B87)))</formula>
    </cfRule>
  </conditionalFormatting>
  <conditionalFormatting sqref="B89">
    <cfRule type="cellIs" dxfId="150" priority="284" stopIfTrue="1" operator="equal">
      <formula>"ERROR"</formula>
    </cfRule>
  </conditionalFormatting>
  <conditionalFormatting sqref="B85">
    <cfRule type="containsText" dxfId="149" priority="287" stopIfTrue="1" operator="containsText" text="Error: Equipment exceed 10% of Budge">
      <formula>NOT(ISERROR(SEARCH("Error: Equipment exceed 10% of Budge",B85)))</formula>
    </cfRule>
    <cfRule type="containsText" dxfId="148" priority="288" stopIfTrue="1" operator="containsText" text="Error: Subcontracting exceed 30% of Budget">
      <formula>NOT(ISERROR(SEARCH("Error: Subcontracting exceed 30% of Budget",B85)))</formula>
    </cfRule>
  </conditionalFormatting>
  <conditionalFormatting sqref="B84">
    <cfRule type="containsText" dxfId="147" priority="285" stopIfTrue="1" operator="containsText" text="Error: Equipment exceed 10% of Budge">
      <formula>NOT(ISERROR(SEARCH("Error: Equipment exceed 10% of Budge",B84)))</formula>
    </cfRule>
    <cfRule type="containsText" dxfId="146" priority="286" stopIfTrue="1" operator="containsText" text="Error: Subcontracting exceed 30% of Budget">
      <formula>NOT(ISERROR(SEARCH("Error: Subcontracting exceed 30% of Budget",B84)))</formula>
    </cfRule>
  </conditionalFormatting>
  <conditionalFormatting sqref="B89">
    <cfRule type="containsText" dxfId="145" priority="283" stopIfTrue="1" operator="containsText" text="Error: Cannot be superior to 25% -see 6,1 Of Invitation">
      <formula>NOT(ISERROR(SEARCH("Error: Cannot be superior to 25% -see 6,1 Of Invitation",B89)))</formula>
    </cfRule>
  </conditionalFormatting>
  <conditionalFormatting sqref="B90">
    <cfRule type="cellIs" dxfId="144" priority="282" stopIfTrue="1" operator="equal">
      <formula>"ERROR"</formula>
    </cfRule>
  </conditionalFormatting>
  <conditionalFormatting sqref="B90">
    <cfRule type="containsText" dxfId="143" priority="281" stopIfTrue="1" operator="containsText" text="Error: Cannot be superior to 25% -see 6,1 Of Invitation">
      <formula>NOT(ISERROR(SEARCH("Error: Cannot be superior to 25% -see 6,1 Of Invitation",B90)))</formula>
    </cfRule>
  </conditionalFormatting>
  <conditionalFormatting sqref="B91">
    <cfRule type="cellIs" dxfId="142" priority="280" stopIfTrue="1" operator="equal">
      <formula>"ERROR"</formula>
    </cfRule>
  </conditionalFormatting>
  <conditionalFormatting sqref="B91">
    <cfRule type="containsText" dxfId="141" priority="279" stopIfTrue="1" operator="containsText" text="Error: Cannot be superior to 25% -see 6,1 Of Invitation">
      <formula>NOT(ISERROR(SEARCH("Error: Cannot be superior to 25% -see 6,1 Of Invitation",B91)))</formula>
    </cfRule>
  </conditionalFormatting>
  <conditionalFormatting sqref="B88">
    <cfRule type="cellIs" dxfId="140" priority="278" stopIfTrue="1" operator="equal">
      <formula>"ERROR"</formula>
    </cfRule>
  </conditionalFormatting>
  <conditionalFormatting sqref="B88">
    <cfRule type="containsText" dxfId="139" priority="277" stopIfTrue="1" operator="containsText" text="Error: Cannot be superior to 25% -see 6,1 Of Invitation">
      <formula>NOT(ISERROR(SEARCH("Error: Cannot be superior to 25% -see 6,1 Of Invitation",B88)))</formula>
    </cfRule>
  </conditionalFormatting>
  <conditionalFormatting sqref="O38">
    <cfRule type="cellIs" dxfId="138" priority="264" stopIfTrue="1" operator="equal">
      <formula>"ERROR"</formula>
    </cfRule>
  </conditionalFormatting>
  <conditionalFormatting sqref="B38">
    <cfRule type="cellIs" dxfId="137" priority="85" stopIfTrue="1" operator="equal">
      <formula>"ERROR"</formula>
    </cfRule>
  </conditionalFormatting>
  <conditionalFormatting sqref="F40">
    <cfRule type="cellIs" dxfId="136" priority="267" stopIfTrue="1" operator="equal">
      <formula>"ERROR"</formula>
    </cfRule>
  </conditionalFormatting>
  <conditionalFormatting sqref="A19">
    <cfRule type="cellIs" dxfId="135" priority="269" stopIfTrue="1" operator="equal">
      <formula>"&gt; 30 %"</formula>
    </cfRule>
  </conditionalFormatting>
  <conditionalFormatting sqref="S38">
    <cfRule type="cellIs" dxfId="134" priority="256" stopIfTrue="1" operator="equal">
      <formula>"ERROR"</formula>
    </cfRule>
  </conditionalFormatting>
  <conditionalFormatting sqref="O40">
    <cfRule type="cellIs" dxfId="133" priority="254" stopIfTrue="1" operator="equal">
      <formula>"ERROR"</formula>
    </cfRule>
  </conditionalFormatting>
  <conditionalFormatting sqref="J40:J79">
    <cfRule type="cellIs" dxfId="132" priority="255" stopIfTrue="1" operator="equal">
      <formula>"ERROR"</formula>
    </cfRule>
  </conditionalFormatting>
  <conditionalFormatting sqref="S40">
    <cfRule type="cellIs" dxfId="131" priority="253" stopIfTrue="1" operator="equal">
      <formula>"ERROR"</formula>
    </cfRule>
  </conditionalFormatting>
  <conditionalFormatting sqref="B39">
    <cfRule type="cellIs" dxfId="130" priority="250" stopIfTrue="1" operator="equal">
      <formula>"ERROR"</formula>
    </cfRule>
  </conditionalFormatting>
  <conditionalFormatting sqref="S41">
    <cfRule type="cellIs" dxfId="129" priority="243" stopIfTrue="1" operator="equal">
      <formula>"ERROR"</formula>
    </cfRule>
  </conditionalFormatting>
  <conditionalFormatting sqref="F41">
    <cfRule type="cellIs" dxfId="128" priority="246" stopIfTrue="1" operator="equal">
      <formula>"ERROR"</formula>
    </cfRule>
  </conditionalFormatting>
  <conditionalFormatting sqref="O41">
    <cfRule type="cellIs" dxfId="127" priority="244" stopIfTrue="1" operator="equal">
      <formula>"ERROR"</formula>
    </cfRule>
  </conditionalFormatting>
  <conditionalFormatting sqref="F42">
    <cfRule type="cellIs" dxfId="126" priority="242" stopIfTrue="1" operator="equal">
      <formula>"ERROR"</formula>
    </cfRule>
  </conditionalFormatting>
  <conditionalFormatting sqref="O42">
    <cfRule type="cellIs" dxfId="125" priority="240" stopIfTrue="1" operator="equal">
      <formula>"ERROR"</formula>
    </cfRule>
  </conditionalFormatting>
  <conditionalFormatting sqref="S42">
    <cfRule type="cellIs" dxfId="124" priority="239" stopIfTrue="1" operator="equal">
      <formula>"ERROR"</formula>
    </cfRule>
  </conditionalFormatting>
  <conditionalFormatting sqref="F43">
    <cfRule type="cellIs" dxfId="123" priority="238" stopIfTrue="1" operator="equal">
      <formula>"ERROR"</formula>
    </cfRule>
  </conditionalFormatting>
  <conditionalFormatting sqref="O43">
    <cfRule type="cellIs" dxfId="122" priority="236" stopIfTrue="1" operator="equal">
      <formula>"ERROR"</formula>
    </cfRule>
  </conditionalFormatting>
  <conditionalFormatting sqref="S43">
    <cfRule type="cellIs" dxfId="121" priority="235" stopIfTrue="1" operator="equal">
      <formula>"ERROR"</formula>
    </cfRule>
  </conditionalFormatting>
  <conditionalFormatting sqref="F44">
    <cfRule type="cellIs" dxfId="120" priority="234" stopIfTrue="1" operator="equal">
      <formula>"ERROR"</formula>
    </cfRule>
  </conditionalFormatting>
  <conditionalFormatting sqref="O44">
    <cfRule type="cellIs" dxfId="119" priority="232" stopIfTrue="1" operator="equal">
      <formula>"ERROR"</formula>
    </cfRule>
  </conditionalFormatting>
  <conditionalFormatting sqref="S44">
    <cfRule type="cellIs" dxfId="118" priority="231" stopIfTrue="1" operator="equal">
      <formula>"ERROR"</formula>
    </cfRule>
  </conditionalFormatting>
  <conditionalFormatting sqref="F45">
    <cfRule type="cellIs" dxfId="117" priority="230" stopIfTrue="1" operator="equal">
      <formula>"ERROR"</formula>
    </cfRule>
  </conditionalFormatting>
  <conditionalFormatting sqref="O45">
    <cfRule type="cellIs" dxfId="116" priority="228" stopIfTrue="1" operator="equal">
      <formula>"ERROR"</formula>
    </cfRule>
  </conditionalFormatting>
  <conditionalFormatting sqref="S45">
    <cfRule type="cellIs" dxfId="115" priority="227" stopIfTrue="1" operator="equal">
      <formula>"ERROR"</formula>
    </cfRule>
  </conditionalFormatting>
  <conditionalFormatting sqref="F46">
    <cfRule type="cellIs" dxfId="114" priority="226" stopIfTrue="1" operator="equal">
      <formula>"ERROR"</formula>
    </cfRule>
  </conditionalFormatting>
  <conditionalFormatting sqref="O46">
    <cfRule type="cellIs" dxfId="113" priority="224" stopIfTrue="1" operator="equal">
      <formula>"ERROR"</formula>
    </cfRule>
  </conditionalFormatting>
  <conditionalFormatting sqref="S46">
    <cfRule type="cellIs" dxfId="112" priority="223" stopIfTrue="1" operator="equal">
      <formula>"ERROR"</formula>
    </cfRule>
  </conditionalFormatting>
  <conditionalFormatting sqref="F47">
    <cfRule type="cellIs" dxfId="111" priority="222" stopIfTrue="1" operator="equal">
      <formula>"ERROR"</formula>
    </cfRule>
  </conditionalFormatting>
  <conditionalFormatting sqref="O47">
    <cfRule type="cellIs" dxfId="110" priority="220" stopIfTrue="1" operator="equal">
      <formula>"ERROR"</formula>
    </cfRule>
  </conditionalFormatting>
  <conditionalFormatting sqref="S47">
    <cfRule type="cellIs" dxfId="109" priority="219" stopIfTrue="1" operator="equal">
      <formula>"ERROR"</formula>
    </cfRule>
  </conditionalFormatting>
  <conditionalFormatting sqref="F48:F79">
    <cfRule type="cellIs" dxfId="108" priority="218" stopIfTrue="1" operator="equal">
      <formula>"ERROR"</formula>
    </cfRule>
  </conditionalFormatting>
  <conditionalFormatting sqref="O48:O57 O59">
    <cfRule type="cellIs" dxfId="107" priority="216" stopIfTrue="1" operator="equal">
      <formula>"ERROR"</formula>
    </cfRule>
  </conditionalFormatting>
  <conditionalFormatting sqref="S48:S57 S59">
    <cfRule type="cellIs" dxfId="106" priority="215" stopIfTrue="1" operator="equal">
      <formula>"ERROR"</formula>
    </cfRule>
  </conditionalFormatting>
  <conditionalFormatting sqref="O79">
    <cfRule type="cellIs" dxfId="105" priority="92" stopIfTrue="1" operator="equal">
      <formula>"ERROR"</formula>
    </cfRule>
  </conditionalFormatting>
  <conditionalFormatting sqref="S79">
    <cfRule type="cellIs" dxfId="104" priority="91" stopIfTrue="1" operator="equal">
      <formula>"ERROR"</formula>
    </cfRule>
  </conditionalFormatting>
  <conditionalFormatting sqref="F80">
    <cfRule type="cellIs" dxfId="103" priority="90" stopIfTrue="1" operator="equal">
      <formula>"ERROR"</formula>
    </cfRule>
  </conditionalFormatting>
  <conditionalFormatting sqref="S80">
    <cfRule type="cellIs" dxfId="102" priority="89" stopIfTrue="1" operator="equal">
      <formula>"ERROR"</formula>
    </cfRule>
  </conditionalFormatting>
  <conditionalFormatting sqref="O80">
    <cfRule type="cellIs" dxfId="101" priority="87" stopIfTrue="1" operator="equal">
      <formula>"ERROR"</formula>
    </cfRule>
  </conditionalFormatting>
  <conditionalFormatting sqref="B22">
    <cfRule type="cellIs" dxfId="100" priority="80" stopIfTrue="1" operator="equal">
      <formula>"ERROR"</formula>
    </cfRule>
  </conditionalFormatting>
  <conditionalFormatting sqref="H38">
    <cfRule type="cellIs" dxfId="99" priority="69" stopIfTrue="1" operator="equal">
      <formula>"ERROR"</formula>
    </cfRule>
  </conditionalFormatting>
  <conditionalFormatting sqref="G10 K10">
    <cfRule type="cellIs" dxfId="98" priority="63" stopIfTrue="1" operator="equal">
      <formula>"ERROR"</formula>
    </cfRule>
  </conditionalFormatting>
  <conditionalFormatting sqref="A36">
    <cfRule type="cellIs" dxfId="97" priority="62" stopIfTrue="1" operator="equal">
      <formula>"&gt; 30 %"</formula>
    </cfRule>
  </conditionalFormatting>
  <conditionalFormatting sqref="F38">
    <cfRule type="cellIs" dxfId="96" priority="58" stopIfTrue="1" operator="equal">
      <formula>"ERROR"</formula>
    </cfRule>
  </conditionalFormatting>
  <conditionalFormatting sqref="J38">
    <cfRule type="cellIs" dxfId="95" priority="57" stopIfTrue="1" operator="equal">
      <formula>"ERROR"</formula>
    </cfRule>
  </conditionalFormatting>
  <conditionalFormatting sqref="L14">
    <cfRule type="cellIs" dxfId="94" priority="55" stopIfTrue="1" operator="equal">
      <formula>"ERROR"</formula>
    </cfRule>
  </conditionalFormatting>
  <conditionalFormatting sqref="B20">
    <cfRule type="cellIs" dxfId="93" priority="54" stopIfTrue="1" operator="equal">
      <formula>"ERROR"</formula>
    </cfRule>
  </conditionalFormatting>
  <conditionalFormatting sqref="E20">
    <cfRule type="cellIs" dxfId="92" priority="53" stopIfTrue="1" operator="equal">
      <formula>"ERROR"</formula>
    </cfRule>
  </conditionalFormatting>
  <conditionalFormatting sqref="A21">
    <cfRule type="cellIs" dxfId="91" priority="50" stopIfTrue="1" operator="equal">
      <formula>"ERROR"</formula>
    </cfRule>
  </conditionalFormatting>
  <conditionalFormatting sqref="A32">
    <cfRule type="cellIs" dxfId="90" priority="49" stopIfTrue="1" operator="equal">
      <formula>"ERROR"</formula>
    </cfRule>
  </conditionalFormatting>
  <conditionalFormatting sqref="B23">
    <cfRule type="cellIs" dxfId="89" priority="46" stopIfTrue="1" operator="equal">
      <formula>"&gt; 30 %"</formula>
    </cfRule>
  </conditionalFormatting>
  <conditionalFormatting sqref="B21">
    <cfRule type="cellIs" dxfId="88" priority="47" stopIfTrue="1" operator="equal">
      <formula>"&gt; 30 %"</formula>
    </cfRule>
  </conditionalFormatting>
  <conditionalFormatting sqref="D14">
    <cfRule type="cellIs" dxfId="87" priority="45" stopIfTrue="1" operator="equal">
      <formula>"ERROR"</formula>
    </cfRule>
  </conditionalFormatting>
  <conditionalFormatting sqref="G14">
    <cfRule type="cellIs" dxfId="86" priority="44" stopIfTrue="1" operator="equal">
      <formula>"ERROR"</formula>
    </cfRule>
  </conditionalFormatting>
  <conditionalFormatting sqref="S60">
    <cfRule type="cellIs" dxfId="85" priority="40" stopIfTrue="1" operator="equal">
      <formula>"ERROR"</formula>
    </cfRule>
  </conditionalFormatting>
  <conditionalFormatting sqref="O60">
    <cfRule type="cellIs" dxfId="84" priority="41" stopIfTrue="1" operator="equal">
      <formula>"ERROR"</formula>
    </cfRule>
  </conditionalFormatting>
  <conditionalFormatting sqref="O61">
    <cfRule type="cellIs" dxfId="83" priority="37" stopIfTrue="1" operator="equal">
      <formula>"ERROR"</formula>
    </cfRule>
  </conditionalFormatting>
  <conditionalFormatting sqref="S61">
    <cfRule type="cellIs" dxfId="82" priority="36" stopIfTrue="1" operator="equal">
      <formula>"ERROR"</formula>
    </cfRule>
  </conditionalFormatting>
  <conditionalFormatting sqref="O62">
    <cfRule type="cellIs" dxfId="81" priority="33" stopIfTrue="1" operator="equal">
      <formula>"ERROR"</formula>
    </cfRule>
  </conditionalFormatting>
  <conditionalFormatting sqref="S62">
    <cfRule type="cellIs" dxfId="80" priority="32" stopIfTrue="1" operator="equal">
      <formula>"ERROR"</formula>
    </cfRule>
  </conditionalFormatting>
  <conditionalFormatting sqref="O63">
    <cfRule type="cellIs" dxfId="79" priority="29" stopIfTrue="1" operator="equal">
      <formula>"ERROR"</formula>
    </cfRule>
  </conditionalFormatting>
  <conditionalFormatting sqref="S63">
    <cfRule type="cellIs" dxfId="78" priority="28" stopIfTrue="1" operator="equal">
      <formula>"ERROR"</formula>
    </cfRule>
  </conditionalFormatting>
  <conditionalFormatting sqref="O64">
    <cfRule type="cellIs" dxfId="77" priority="25" stopIfTrue="1" operator="equal">
      <formula>"ERROR"</formula>
    </cfRule>
  </conditionalFormatting>
  <conditionalFormatting sqref="S64">
    <cfRule type="cellIs" dxfId="76" priority="24" stopIfTrue="1" operator="equal">
      <formula>"ERROR"</formula>
    </cfRule>
  </conditionalFormatting>
  <conditionalFormatting sqref="O65">
    <cfRule type="cellIs" dxfId="75" priority="21" stopIfTrue="1" operator="equal">
      <formula>"ERROR"</formula>
    </cfRule>
  </conditionalFormatting>
  <conditionalFormatting sqref="S65">
    <cfRule type="cellIs" dxfId="74" priority="20" stopIfTrue="1" operator="equal">
      <formula>"ERROR"</formula>
    </cfRule>
  </conditionalFormatting>
  <conditionalFormatting sqref="O66">
    <cfRule type="cellIs" dxfId="73" priority="17" stopIfTrue="1" operator="equal">
      <formula>"ERROR"</formula>
    </cfRule>
  </conditionalFormatting>
  <conditionalFormatting sqref="S66">
    <cfRule type="cellIs" dxfId="72" priority="16" stopIfTrue="1" operator="equal">
      <formula>"ERROR"</formula>
    </cfRule>
  </conditionalFormatting>
  <conditionalFormatting sqref="O67:O76 O78">
    <cfRule type="cellIs" dxfId="71" priority="13" stopIfTrue="1" operator="equal">
      <formula>"ERROR"</formula>
    </cfRule>
  </conditionalFormatting>
  <conditionalFormatting sqref="S67:S76 S78">
    <cfRule type="cellIs" dxfId="70" priority="12" stopIfTrue="1" operator="equal">
      <formula>"ERROR"</formula>
    </cfRule>
  </conditionalFormatting>
  <conditionalFormatting sqref="O58">
    <cfRule type="cellIs" dxfId="69" priority="9" stopIfTrue="1" operator="equal">
      <formula>"ERROR"</formula>
    </cfRule>
  </conditionalFormatting>
  <conditionalFormatting sqref="S58">
    <cfRule type="cellIs" dxfId="68" priority="8" stopIfTrue="1" operator="equal">
      <formula>"ERROR"</formula>
    </cfRule>
  </conditionalFormatting>
  <conditionalFormatting sqref="S77">
    <cfRule type="cellIs" dxfId="67" priority="2" stopIfTrue="1" operator="equal">
      <formula>"ERROR"</formula>
    </cfRule>
  </conditionalFormatting>
  <conditionalFormatting sqref="O77">
    <cfRule type="cellIs" dxfId="66" priority="3" stopIfTrue="1" operator="equal">
      <formula>"ERROR"</formula>
    </cfRule>
  </conditionalFormatting>
  <conditionalFormatting sqref="J80 H80">
    <cfRule type="cellIs" dxfId="65" priority="1" stopIfTrue="1" operator="equal">
      <formula>"ERROR"</formula>
    </cfRule>
  </conditionalFormatting>
  <dataValidations count="5">
    <dataValidation type="textLength" operator="lessThan" allowBlank="1" showInputMessage="1" showErrorMessage="1" sqref="D16:G16 K16" xr:uid="{00000000-0002-0000-0000-000000000000}">
      <formula1>8</formula1>
    </dataValidation>
    <dataValidation allowBlank="1" showInputMessage="1" showErrorMessage="1" error="End date of the project must be between 30/11/2019 and 14/01/2022." sqref="V14" xr:uid="{00000000-0002-0000-0000-000001000000}"/>
    <dataValidation type="list" allowBlank="1" showInputMessage="1" showErrorMessage="1" sqref="D40:E79" xr:uid="{00000000-0002-0000-0000-000002000000}">
      <formula1>Countries</formula1>
    </dataValidation>
    <dataValidation type="list" allowBlank="1" showInputMessage="1" showErrorMessage="1" error="24-36 months/mois/Monate" sqref="D14:F14" xr:uid="{00000000-0002-0000-0000-000003000000}">
      <formula1>"please select duration,24,36"</formula1>
    </dataValidation>
    <dataValidation type="list" allowBlank="1" showInputMessage="1" showErrorMessage="1" error="Start date of the project must be : 31/12/2018 , 15/01/2019 or 31/1/2019." sqref="I14:K14" xr:uid="{00000000-0002-0000-0000-000004000000}">
      <formula1>"please select project start date,31/12/2018,15/01/2019,31/01/2019"</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2"/>
  <headerFooter>
    <oddHeader>&amp;C&amp;A</oddHeader>
    <oddFooter>&amp;L&amp;F&amp;C&amp;P / &amp;N&amp;R&amp;D  &amp;T</oddFooter>
  </headerFooter>
  <ignoredErrors>
    <ignoredError sqref="V14"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Translation!$A$4:$B$4</xm:f>
          </x14:formula1>
          <xm:sqref>D10:F10</xm:sqref>
        </x14:dataValidation>
        <x14:dataValidation type="list" allowBlank="1" showInputMessage="1" showErrorMessage="1" xr:uid="{00000000-0002-0000-0000-000006000000}">
          <x14:formula1>
            <xm:f>Translation!$E$1:$E$3</xm:f>
          </x14:formula1>
          <xm:sqref>D12:F12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V79"/>
  <sheetViews>
    <sheetView topLeftCell="E5" zoomScaleNormal="100" workbookViewId="0">
      <pane ySplit="5" topLeftCell="A10" activePane="bottomLeft" state="frozen"/>
      <selection activeCell="B5" sqref="B5"/>
      <selection pane="bottomLeft" activeCell="A5" sqref="A5:S51"/>
    </sheetView>
  </sheetViews>
  <sheetFormatPr baseColWidth="10" defaultColWidth="0" defaultRowHeight="18" customHeight="1" zeroHeight="1" x14ac:dyDescent="0.2"/>
  <cols>
    <col min="1" max="1" width="9.5" style="4" customWidth="1"/>
    <col min="2" max="2" width="16" style="4" customWidth="1"/>
    <col min="3" max="3" width="19.5" style="4" customWidth="1"/>
    <col min="4" max="4" width="12.5" style="9" customWidth="1"/>
    <col min="5" max="8" width="12.5" style="2" customWidth="1"/>
    <col min="9" max="9" width="14.5" style="2" customWidth="1"/>
    <col min="10" max="10" width="16.5" style="11" customWidth="1"/>
    <col min="11" max="11" width="16.5" style="2" customWidth="1"/>
    <col min="12" max="12" width="15" style="2" customWidth="1"/>
    <col min="13" max="13" width="7.5" style="2" customWidth="1"/>
    <col min="14" max="14" width="13.1640625" style="2" customWidth="1"/>
    <col min="15" max="15" width="8.1640625" style="2" customWidth="1"/>
    <col min="16" max="16" width="14.1640625" style="2" customWidth="1"/>
    <col min="17" max="17" width="11.5" style="2" customWidth="1"/>
    <col min="18" max="18" width="30.1640625" style="2" customWidth="1"/>
    <col min="19" max="19" width="17.5" style="2" customWidth="1"/>
    <col min="20" max="20" width="20.5" style="2" hidden="1" customWidth="1"/>
    <col min="21" max="16384" width="9.1640625" style="2" hidden="1"/>
  </cols>
  <sheetData>
    <row r="1" spans="1:19" s="1" customFormat="1" ht="16.5" hidden="1" customHeight="1" x14ac:dyDescent="0.2">
      <c r="A1" s="38" t="s">
        <v>52</v>
      </c>
      <c r="B1" s="38"/>
      <c r="C1" s="38"/>
      <c r="D1" s="8"/>
      <c r="J1" s="10"/>
      <c r="L1" s="568" t="s">
        <v>37</v>
      </c>
      <c r="M1" s="568"/>
      <c r="N1" s="587" t="str">
        <f>IF(ISBLANK(ConsolidatedBudget!D16),"",ConsolidatedBudget!D16)</f>
        <v>TRAMIG</v>
      </c>
      <c r="O1" s="587"/>
    </row>
    <row r="2" spans="1:19" s="1" customFormat="1" ht="16.5" hidden="1" customHeight="1" x14ac:dyDescent="0.2">
      <c r="A2" s="39" t="s">
        <v>1</v>
      </c>
      <c r="B2" s="39"/>
      <c r="C2" s="39"/>
      <c r="D2" s="8"/>
      <c r="J2" s="10"/>
      <c r="L2" s="569"/>
      <c r="M2" s="569"/>
      <c r="N2" s="588"/>
      <c r="O2" s="588"/>
      <c r="P2" s="588"/>
      <c r="Q2" s="588"/>
      <c r="R2" s="588"/>
      <c r="S2" s="588"/>
    </row>
    <row r="3" spans="1:19" s="1" customFormat="1" ht="37.5" hidden="1" customHeight="1" x14ac:dyDescent="0.15">
      <c r="A3" s="576" t="s">
        <v>47</v>
      </c>
      <c r="B3" s="577"/>
      <c r="C3" s="577"/>
      <c r="D3" s="577"/>
      <c r="E3" s="577"/>
      <c r="F3" s="577"/>
      <c r="G3" s="577"/>
      <c r="H3" s="577"/>
      <c r="I3" s="577"/>
      <c r="J3" s="577"/>
      <c r="K3" s="577"/>
      <c r="L3" s="577"/>
      <c r="M3" s="577"/>
      <c r="N3" s="577"/>
      <c r="O3" s="577"/>
      <c r="P3" s="577"/>
      <c r="Q3" s="577"/>
      <c r="R3" s="577"/>
      <c r="S3" s="589"/>
    </row>
    <row r="4" spans="1:19" s="1" customFormat="1" ht="9.75" hidden="1" customHeight="1" thickBot="1" x14ac:dyDescent="0.2">
      <c r="A4" s="15"/>
      <c r="B4" s="15"/>
      <c r="C4" s="15"/>
      <c r="D4" s="15"/>
      <c r="E4" s="15"/>
      <c r="F4" s="15"/>
      <c r="G4" s="15"/>
      <c r="H4" s="15"/>
      <c r="I4" s="15"/>
      <c r="J4" s="15"/>
      <c r="K4" s="15"/>
      <c r="L4" s="15"/>
      <c r="M4" s="15"/>
      <c r="N4" s="15"/>
      <c r="O4" s="15"/>
      <c r="P4" s="15"/>
      <c r="Q4" s="15"/>
      <c r="R4" s="15"/>
      <c r="S4" s="15"/>
    </row>
    <row r="5" spans="1:19" s="79" customFormat="1" ht="16.5" customHeight="1" thickTop="1" thickBot="1" x14ac:dyDescent="0.2">
      <c r="A5" s="78"/>
      <c r="B5" s="78"/>
      <c r="C5" s="78"/>
      <c r="E5" s="254"/>
      <c r="F5" s="254"/>
      <c r="G5" s="254"/>
      <c r="H5" s="254"/>
      <c r="I5" s="254"/>
      <c r="J5" s="254"/>
      <c r="K5" s="254"/>
      <c r="L5" s="541" t="str">
        <f>Translation!A54</f>
        <v>Expenditure</v>
      </c>
      <c r="M5" s="583"/>
      <c r="N5" s="591" t="str">
        <f>Translation!A122</f>
        <v>Revenue</v>
      </c>
      <c r="O5" s="592"/>
      <c r="P5" s="592"/>
      <c r="Q5" s="592"/>
      <c r="R5" s="592"/>
      <c r="S5" s="593"/>
    </row>
    <row r="6" spans="1:19" s="81" customFormat="1" ht="13.5" customHeight="1" thickBot="1" x14ac:dyDescent="0.2">
      <c r="A6" s="78"/>
      <c r="B6" s="78"/>
      <c r="C6" s="78"/>
      <c r="D6" s="573" t="s">
        <v>11</v>
      </c>
      <c r="E6" s="574"/>
      <c r="F6" s="574"/>
      <c r="G6" s="574"/>
      <c r="H6" s="574"/>
      <c r="I6" s="574"/>
      <c r="J6" s="575"/>
      <c r="K6" s="80" t="s">
        <v>12</v>
      </c>
      <c r="L6" s="584"/>
      <c r="M6" s="585"/>
      <c r="N6" s="561" t="str">
        <f>Translation!A52</f>
        <v>EU Grant</v>
      </c>
      <c r="O6" s="546"/>
      <c r="P6" s="561" t="str">
        <f>Translation!A25</f>
        <v xml:space="preserve">Cofinancing </v>
      </c>
      <c r="Q6" s="605"/>
      <c r="R6" s="546"/>
      <c r="S6" s="539" t="str">
        <f>Translation!A159</f>
        <v>Total project revenues
(a+b+c)</v>
      </c>
    </row>
    <row r="7" spans="1:19" s="81" customFormat="1" ht="12.75" customHeight="1" thickBot="1" x14ac:dyDescent="0.2">
      <c r="A7" s="539" t="str">
        <f>Translation!A112</f>
        <v>Partner</v>
      </c>
      <c r="B7" s="539" t="str">
        <f>Translation!A90</f>
        <v>Name</v>
      </c>
      <c r="C7" s="539" t="str">
        <f>Translation!A31</f>
        <v>Country</v>
      </c>
      <c r="D7" s="580" t="s">
        <v>34</v>
      </c>
      <c r="E7" s="600" t="s">
        <v>30</v>
      </c>
      <c r="F7" s="601"/>
      <c r="G7" s="601"/>
      <c r="H7" s="601"/>
      <c r="I7" s="602"/>
      <c r="J7" s="578" t="s">
        <v>36</v>
      </c>
      <c r="K7" s="561" t="s">
        <v>39</v>
      </c>
      <c r="L7" s="584"/>
      <c r="M7" s="585"/>
      <c r="N7" s="594"/>
      <c r="O7" s="595"/>
      <c r="P7" s="562"/>
      <c r="Q7" s="606"/>
      <c r="R7" s="547"/>
      <c r="S7" s="555"/>
    </row>
    <row r="8" spans="1:19" s="81" customFormat="1" ht="12.75" customHeight="1" thickBot="1" x14ac:dyDescent="0.2">
      <c r="A8" s="555"/>
      <c r="B8" s="555"/>
      <c r="C8" s="555"/>
      <c r="D8" s="598"/>
      <c r="E8" s="204"/>
      <c r="F8" s="199"/>
      <c r="G8" s="199"/>
      <c r="H8" s="199"/>
      <c r="I8" s="200"/>
      <c r="J8" s="603"/>
      <c r="K8" s="594"/>
      <c r="L8" s="542"/>
      <c r="M8" s="586"/>
      <c r="N8" s="562"/>
      <c r="O8" s="547"/>
      <c r="P8" s="205"/>
      <c r="Q8" s="596" t="str">
        <f>Translation!A104</f>
        <v>Other sources</v>
      </c>
      <c r="R8" s="597"/>
      <c r="S8" s="555"/>
    </row>
    <row r="9" spans="1:19" s="88" customFormat="1" ht="61.5" customHeight="1" thickBot="1" x14ac:dyDescent="0.2">
      <c r="A9" s="540"/>
      <c r="B9" s="540"/>
      <c r="C9" s="540"/>
      <c r="D9" s="599"/>
      <c r="E9" s="82" t="s">
        <v>38</v>
      </c>
      <c r="F9" s="83" t="s">
        <v>544</v>
      </c>
      <c r="G9" s="83" t="s">
        <v>547</v>
      </c>
      <c r="H9" s="83" t="s">
        <v>25</v>
      </c>
      <c r="I9" s="84" t="s">
        <v>35</v>
      </c>
      <c r="J9" s="604"/>
      <c r="K9" s="562"/>
      <c r="L9" s="85" t="str">
        <f>Translation!A148</f>
        <v xml:space="preserve">Total costs </v>
      </c>
      <c r="M9" s="86" t="s">
        <v>10</v>
      </c>
      <c r="N9" s="86" t="str">
        <f>Translation!A63</f>
        <v>Grant total 
(up to 80%)
(a)</v>
      </c>
      <c r="O9" s="85" t="s">
        <v>10</v>
      </c>
      <c r="P9" s="202" t="str">
        <f>Translation!A107</f>
        <v>Own funding
(b)</v>
      </c>
      <c r="Q9" s="246" t="str">
        <f>Translation!A18</f>
        <v>Amount 
(c)</v>
      </c>
      <c r="R9" s="87" t="str">
        <f>Translation!A129</f>
        <v>Specification</v>
      </c>
      <c r="S9" s="540"/>
    </row>
    <row r="10" spans="1:19" s="97" customFormat="1" ht="16" x14ac:dyDescent="0.15">
      <c r="A10" s="66" t="s">
        <v>56</v>
      </c>
      <c r="B10" s="89" t="str">
        <f>+IFERROR(VLOOKUP(A10,ConsolidatedBudget!$A$40:$E$79,2,FALSE),"")</f>
        <v>University of Ljubljana</v>
      </c>
      <c r="C10" s="90" t="str">
        <f>+IFERROR(VLOOKUP(A10,ConsolidatedBudget!$A$40:$E$79,4,FALSE),"")</f>
        <v xml:space="preserve">Slovenia </v>
      </c>
      <c r="D10" s="282">
        <f>SUMIF('A. Staff'!$A$6:$A$100,A10,'A. Staff'!$E$6:$E$100)</f>
        <v>64900</v>
      </c>
      <c r="E10" s="283">
        <f>SUMIF('B.1 Travel and subsistence'!$A$3:$A$220,Revenue!A10,'B.1 Travel and subsistence'!$K$3:$K$220)</f>
        <v>11700</v>
      </c>
      <c r="F10" s="283">
        <f>SUMIF('B.2 Equipment'!$A$4:$A$53,Revenue!A10,'B.2 Equipment'!$J$4:$J$53)</f>
        <v>3800</v>
      </c>
      <c r="G10" s="283">
        <f>SUMIF('B.3 Subcontracting'!$A$3:$A$47,Revenue!A10,'B.3 Subcontracting'!$F$3:$F$47)</f>
        <v>10000</v>
      </c>
      <c r="H10" s="283">
        <f>SUMIF('B.4 Other'!$A$3:$A$78,Revenue!A10,'B.4 Other'!$F$3:$F$78)</f>
        <v>13860</v>
      </c>
      <c r="I10" s="284">
        <f>SUM(E10:H10)</f>
        <v>39360</v>
      </c>
      <c r="J10" s="282">
        <f>D10+I10</f>
        <v>104260</v>
      </c>
      <c r="K10" s="285">
        <f>+'Indirect costs'!K9</f>
        <v>7298</v>
      </c>
      <c r="L10" s="286">
        <f>J10+K10</f>
        <v>111558</v>
      </c>
      <c r="M10" s="287">
        <f>IF(AND($L$50&lt;&gt;0,$L$50&lt;&gt;"ERROR"),L10/$L$50,0)</f>
        <v>0.31089373798177411</v>
      </c>
      <c r="N10" s="288">
        <v>89246</v>
      </c>
      <c r="O10" s="287">
        <f>IF(AND(S10&lt;&gt;0,S10&lt;&gt;"ERROR"),N10/S10,0)</f>
        <v>0.79999641442119795</v>
      </c>
      <c r="P10" s="296">
        <v>22312</v>
      </c>
      <c r="Q10" s="109"/>
      <c r="R10" s="110"/>
      <c r="S10" s="96">
        <f>N10+P10+Q10</f>
        <v>111558</v>
      </c>
    </row>
    <row r="11" spans="1:19" s="97" customFormat="1" ht="16" x14ac:dyDescent="0.15">
      <c r="A11" s="64" t="s">
        <v>57</v>
      </c>
      <c r="B11" s="89" t="str">
        <f>+IFERROR(VLOOKUP(A11,ConsolidatedBudget!$A$40:$E$79,2,FALSE),"")</f>
        <v>Aristotle University of Thessaloniki</v>
      </c>
      <c r="C11" s="90" t="str">
        <f>+IFERROR(VLOOKUP(A11,ConsolidatedBudget!$A$40:$E$79,4,FALSE),"")</f>
        <v xml:space="preserve">Greece </v>
      </c>
      <c r="D11" s="98">
        <f>SUMIF('A. Staff'!$A$6:$A$100,A11,'A. Staff'!$E$6:$E$100)</f>
        <v>23100</v>
      </c>
      <c r="E11" s="99">
        <f>SUMIF('B.1 Travel and subsistence'!$A$3:$A$220,Revenue!A11,'B.1 Travel and subsistence'!$K$3:$K$220)</f>
        <v>9700</v>
      </c>
      <c r="F11" s="99">
        <f>SUMIF('B.2 Equipment'!$A$4:$A$53,Revenue!A11,'B.2 Equipment'!$J$4:$J$53)</f>
        <v>0</v>
      </c>
      <c r="G11" s="99">
        <f>SUMIF('B.3 Subcontracting'!$A$3:$A$47,Revenue!A11,'B.3 Subcontracting'!$F$3:$F$47)</f>
        <v>0</v>
      </c>
      <c r="H11" s="99">
        <f>SUMIF('B.4 Other'!$A$3:$A$78,Revenue!A11,'B.4 Other'!$F$3:$F$78)</f>
        <v>8960</v>
      </c>
      <c r="I11" s="100">
        <f t="shared" ref="I11:I49" si="0">SUM(E11:H11)</f>
        <v>18660</v>
      </c>
      <c r="J11" s="98">
        <f t="shared" ref="J11:J49" si="1">D11+I11</f>
        <v>41760</v>
      </c>
      <c r="K11" s="101">
        <f>+'Indirect costs'!K10</f>
        <v>2923</v>
      </c>
      <c r="L11" s="102">
        <f t="shared" ref="L11:L49" si="2">J11+K11</f>
        <v>44683</v>
      </c>
      <c r="M11" s="103">
        <f t="shared" ref="M11:M49" si="3">IF(AND($L$50&lt;&gt;0,$L$50&lt;&gt;"ERROR"),L11/$L$50,0)</f>
        <v>0.12452414792520135</v>
      </c>
      <c r="N11" s="109">
        <v>35746</v>
      </c>
      <c r="O11" s="103">
        <f t="shared" ref="O11:O49" si="4">IF(AND(S11&lt;&gt;0,S11&lt;&gt;"ERROR"),N11/S11,0)</f>
        <v>0.79999104804959376</v>
      </c>
      <c r="P11" s="296">
        <v>8937</v>
      </c>
      <c r="Q11" s="109"/>
      <c r="R11" s="111"/>
      <c r="S11" s="104">
        <f>N11+P11+Q11</f>
        <v>44683</v>
      </c>
    </row>
    <row r="12" spans="1:19" s="97" customFormat="1" ht="16" x14ac:dyDescent="0.15">
      <c r="A12" s="64" t="s">
        <v>58</v>
      </c>
      <c r="B12" s="89" t="str">
        <f>+IFERROR(VLOOKUP(A12,ConsolidatedBudget!$A$40:$E$79,2,FALSE),"")</f>
        <v>University of Trieste</v>
      </c>
      <c r="C12" s="90" t="str">
        <f>+IFERROR(VLOOKUP(A12,ConsolidatedBudget!$A$40:$E$79,4,FALSE),"")</f>
        <v xml:space="preserve">Italy </v>
      </c>
      <c r="D12" s="98">
        <f>SUMIF('A. Staff'!$A$6:$A$100,A12,'A. Staff'!$E$6:$E$100)</f>
        <v>30705</v>
      </c>
      <c r="E12" s="99">
        <f>SUMIF('B.1 Travel and subsistence'!$A$3:$A$220,Revenue!A12,'B.1 Travel and subsistence'!$K$3:$K$220)</f>
        <v>9300</v>
      </c>
      <c r="F12" s="99">
        <f>SUMIF('B.2 Equipment'!$A$4:$A$53,Revenue!A12,'B.2 Equipment'!$J$4:$J$53)</f>
        <v>0</v>
      </c>
      <c r="G12" s="99">
        <f>SUMIF('B.3 Subcontracting'!$A$3:$A$47,Revenue!A12,'B.3 Subcontracting'!$F$3:$F$47)</f>
        <v>0</v>
      </c>
      <c r="H12" s="99">
        <f>SUMIF('B.4 Other'!$A$3:$A$78,Revenue!A12,'B.4 Other'!$F$3:$F$78)</f>
        <v>8560</v>
      </c>
      <c r="I12" s="100">
        <f t="shared" si="0"/>
        <v>17860</v>
      </c>
      <c r="J12" s="98">
        <f t="shared" si="1"/>
        <v>48565</v>
      </c>
      <c r="K12" s="101">
        <f>+'Indirect costs'!K11</f>
        <v>3400</v>
      </c>
      <c r="L12" s="102">
        <f t="shared" si="2"/>
        <v>51965</v>
      </c>
      <c r="M12" s="103">
        <f t="shared" si="3"/>
        <v>0.14481788033330548</v>
      </c>
      <c r="N12" s="109">
        <v>41572</v>
      </c>
      <c r="O12" s="103">
        <f t="shared" si="4"/>
        <v>0.8</v>
      </c>
      <c r="P12" s="296">
        <v>10393</v>
      </c>
      <c r="Q12" s="109"/>
      <c r="R12" s="111"/>
      <c r="S12" s="104">
        <f t="shared" ref="S12:S49" si="5">N12+P12+Q12</f>
        <v>51965</v>
      </c>
    </row>
    <row r="13" spans="1:19" s="97" customFormat="1" ht="16" x14ac:dyDescent="0.15">
      <c r="A13" s="64" t="s">
        <v>59</v>
      </c>
      <c r="B13" s="89" t="str">
        <f>+IFERROR(VLOOKUP(A13,ConsolidatedBudget!$A$40:$E$79,2,FALSE),"")</f>
        <v>Oslomet - Oslo metropolitan University</v>
      </c>
      <c r="C13" s="90" t="str">
        <f>+IFERROR(VLOOKUP(A13,ConsolidatedBudget!$A$40:$E$79,4,FALSE),"")</f>
        <v>Norway</v>
      </c>
      <c r="D13" s="98">
        <f>SUMIF('A. Staff'!$A$6:$A$100,A13,'A. Staff'!$E$6:$E$100)</f>
        <v>30800</v>
      </c>
      <c r="E13" s="99">
        <f>SUMIF('B.1 Travel and subsistence'!$A$3:$A$220,Revenue!A13,'B.1 Travel and subsistence'!$K$3:$K$220)</f>
        <v>9500</v>
      </c>
      <c r="F13" s="99">
        <f>SUMIF('B.2 Equipment'!$A$4:$A$53,Revenue!A13,'B.2 Equipment'!$J$4:$J$53)</f>
        <v>0</v>
      </c>
      <c r="G13" s="99">
        <f>SUMIF('B.3 Subcontracting'!$A$3:$A$47,Revenue!A13,'B.3 Subcontracting'!$F$3:$F$47)</f>
        <v>0</v>
      </c>
      <c r="H13" s="99">
        <f>SUMIF('B.4 Other'!$A$3:$A$78,Revenue!A13,'B.4 Other'!$F$3:$F$78)</f>
        <v>8760</v>
      </c>
      <c r="I13" s="100">
        <f t="shared" si="0"/>
        <v>18260</v>
      </c>
      <c r="J13" s="98">
        <f t="shared" si="1"/>
        <v>49060</v>
      </c>
      <c r="K13" s="101">
        <f>+'Indirect costs'!K12</f>
        <v>3434</v>
      </c>
      <c r="L13" s="102">
        <f t="shared" si="2"/>
        <v>52494</v>
      </c>
      <c r="M13" s="103">
        <f t="shared" si="3"/>
        <v>0.14629211604380904</v>
      </c>
      <c r="N13" s="109">
        <v>41995</v>
      </c>
      <c r="O13" s="103">
        <f t="shared" si="4"/>
        <v>0.79999619004076661</v>
      </c>
      <c r="P13" s="296">
        <v>10499</v>
      </c>
      <c r="Q13" s="109"/>
      <c r="R13" s="111"/>
      <c r="S13" s="104">
        <f t="shared" si="5"/>
        <v>52494</v>
      </c>
    </row>
    <row r="14" spans="1:19" s="97" customFormat="1" ht="16" x14ac:dyDescent="0.15">
      <c r="A14" s="64" t="s">
        <v>60</v>
      </c>
      <c r="B14" s="89" t="str">
        <f>+IFERROR(VLOOKUP(A14,ConsolidatedBudget!$A$40:$E$79,2,FALSE),"")</f>
        <v>AZIENDA UNITA SANITARIA LOCALE DI REGGIO EMILIA</v>
      </c>
      <c r="C14" s="90" t="str">
        <f>+IFERROR(VLOOKUP(A14,ConsolidatedBudget!$A$40:$E$79,4,FALSE),"")</f>
        <v xml:space="preserve">Italy </v>
      </c>
      <c r="D14" s="98">
        <f>SUMIF('A. Staff'!$A$6:$A$100,A14,'A. Staff'!$E$6:$E$100)</f>
        <v>30800</v>
      </c>
      <c r="E14" s="99">
        <f>SUMIF('B.1 Travel and subsistence'!$A$3:$A$220,Revenue!A14,'B.1 Travel and subsistence'!$K$3:$K$220)</f>
        <v>9500</v>
      </c>
      <c r="F14" s="99">
        <f>SUMIF('B.2 Equipment'!$A$4:$A$53,Revenue!A14,'B.2 Equipment'!$J$4:$J$53)</f>
        <v>0</v>
      </c>
      <c r="G14" s="99">
        <f>SUMIF('B.3 Subcontracting'!$A$3:$A$47,Revenue!A14,'B.3 Subcontracting'!$F$3:$F$47)</f>
        <v>0</v>
      </c>
      <c r="H14" s="99">
        <f>SUMIF('B.4 Other'!$A$3:$A$78,Revenue!A14,'B.4 Other'!$F$3:$F$78)</f>
        <v>9010</v>
      </c>
      <c r="I14" s="100">
        <f t="shared" si="0"/>
        <v>18510</v>
      </c>
      <c r="J14" s="98">
        <f t="shared" si="1"/>
        <v>49310</v>
      </c>
      <c r="K14" s="101">
        <f>+'Indirect costs'!K13</f>
        <v>3452</v>
      </c>
      <c r="L14" s="102">
        <f t="shared" si="2"/>
        <v>52762</v>
      </c>
      <c r="M14" s="103">
        <f t="shared" si="3"/>
        <v>0.14703898782153108</v>
      </c>
      <c r="N14" s="109">
        <v>42210</v>
      </c>
      <c r="O14" s="103">
        <f t="shared" si="4"/>
        <v>0.80000758121375237</v>
      </c>
      <c r="P14" s="296">
        <v>10552</v>
      </c>
      <c r="Q14" s="109"/>
      <c r="R14" s="111"/>
      <c r="S14" s="104">
        <f t="shared" si="5"/>
        <v>52762</v>
      </c>
    </row>
    <row r="15" spans="1:19" s="97" customFormat="1" ht="16" x14ac:dyDescent="0.15">
      <c r="A15" s="64" t="s">
        <v>61</v>
      </c>
      <c r="B15" s="89" t="str">
        <f>+IFERROR(VLOOKUP(A15,ConsolidatedBudget!$A$40:$E$79,2,FALSE),"")</f>
        <v>Nacionalni institut za javno zdravje</v>
      </c>
      <c r="C15" s="90" t="str">
        <f>+IFERROR(VLOOKUP(A15,ConsolidatedBudget!$A$40:$E$79,4,FALSE),"")</f>
        <v xml:space="preserve">Slovenia </v>
      </c>
      <c r="D15" s="98">
        <f>SUMIF('A. Staff'!$A$6:$A$100,A15,'A. Staff'!$E$6:$E$100)</f>
        <v>29400</v>
      </c>
      <c r="E15" s="99">
        <f>SUMIF('B.1 Travel and subsistence'!$A$3:$A$220,Revenue!A15,'B.1 Travel and subsistence'!$K$3:$K$220)</f>
        <v>3500</v>
      </c>
      <c r="F15" s="99">
        <f>SUMIF('B.2 Equipment'!$A$4:$A$53,Revenue!A15,'B.2 Equipment'!$J$4:$J$53)</f>
        <v>0</v>
      </c>
      <c r="G15" s="99">
        <f>SUMIF('B.3 Subcontracting'!$A$3:$A$47,Revenue!A15,'B.3 Subcontracting'!$F$3:$F$47)</f>
        <v>4000</v>
      </c>
      <c r="H15" s="99">
        <f>SUMIF('B.4 Other'!$A$3:$A$78,Revenue!A15,'B.4 Other'!$F$3:$F$78)</f>
        <v>5500</v>
      </c>
      <c r="I15" s="100">
        <f t="shared" si="0"/>
        <v>13000</v>
      </c>
      <c r="J15" s="98">
        <f t="shared" si="1"/>
        <v>42400</v>
      </c>
      <c r="K15" s="101">
        <f>+'Indirect costs'!K14</f>
        <v>2968</v>
      </c>
      <c r="L15" s="102">
        <f t="shared" si="2"/>
        <v>45368</v>
      </c>
      <c r="M15" s="103">
        <f t="shared" si="3"/>
        <v>0.12643312989437896</v>
      </c>
      <c r="N15" s="109">
        <v>36294</v>
      </c>
      <c r="O15" s="103">
        <f t="shared" si="4"/>
        <v>0.79999118321283724</v>
      </c>
      <c r="P15" s="296">
        <v>9074</v>
      </c>
      <c r="Q15" s="109"/>
      <c r="R15" s="111"/>
      <c r="S15" s="104">
        <f t="shared" si="5"/>
        <v>45368</v>
      </c>
    </row>
    <row r="16" spans="1:19" s="97" customFormat="1" ht="16" x14ac:dyDescent="0.15">
      <c r="A16" s="64" t="s">
        <v>62</v>
      </c>
      <c r="B16" s="89">
        <f>+IFERROR(VLOOKUP(A16,ConsolidatedBudget!$A$40:$E$79,2,FALSE),"")</f>
        <v>0</v>
      </c>
      <c r="C16" s="90">
        <f>+IFERROR(VLOOKUP(A16,ConsolidatedBudget!$A$40:$E$79,4,FALSE),"")</f>
        <v>0</v>
      </c>
      <c r="D16" s="98">
        <f>SUMIF('A. Staff'!$A$6:$A$100,A16,'A. Staff'!$E$6:$E$100)</f>
        <v>0</v>
      </c>
      <c r="E16" s="99">
        <f>SUMIF('B.1 Travel and subsistence'!$A$3:$A$220,Revenue!A16,'B.1 Travel and subsistence'!$K$3:$K$220)</f>
        <v>0</v>
      </c>
      <c r="F16" s="99">
        <f>SUMIF('B.2 Equipment'!$A$4:$A$53,Revenue!A16,'B.2 Equipment'!$J$4:$J$53)</f>
        <v>0</v>
      </c>
      <c r="G16" s="99">
        <f>SUMIF('B.3 Subcontracting'!$A$3:$A$47,Revenue!A16,'B.3 Subcontracting'!$F$3:$F$47)</f>
        <v>0</v>
      </c>
      <c r="H16" s="99">
        <f>SUMIF('B.4 Other'!$A$3:$A$78,Revenue!A16,'B.4 Other'!$F$3:$F$78)</f>
        <v>0</v>
      </c>
      <c r="I16" s="100">
        <f t="shared" si="0"/>
        <v>0</v>
      </c>
      <c r="J16" s="98">
        <f t="shared" si="1"/>
        <v>0</v>
      </c>
      <c r="K16" s="101">
        <f>+'Indirect costs'!K15</f>
        <v>0</v>
      </c>
      <c r="L16" s="102">
        <f t="shared" si="2"/>
        <v>0</v>
      </c>
      <c r="M16" s="103">
        <f t="shared" si="3"/>
        <v>0</v>
      </c>
      <c r="N16" s="109"/>
      <c r="O16" s="103">
        <f t="shared" si="4"/>
        <v>0</v>
      </c>
      <c r="P16" s="296"/>
      <c r="Q16" s="109"/>
      <c r="R16" s="111"/>
      <c r="S16" s="104">
        <f t="shared" si="5"/>
        <v>0</v>
      </c>
    </row>
    <row r="17" spans="1:19" s="97" customFormat="1" ht="16" x14ac:dyDescent="0.15">
      <c r="A17" s="64" t="s">
        <v>63</v>
      </c>
      <c r="B17" s="89">
        <f>+IFERROR(VLOOKUP(A17,ConsolidatedBudget!$A$40:$E$79,2,FALSE),"")</f>
        <v>0</v>
      </c>
      <c r="C17" s="90">
        <f>+IFERROR(VLOOKUP(A17,ConsolidatedBudget!$A$40:$E$79,4,FALSE),"")</f>
        <v>0</v>
      </c>
      <c r="D17" s="98">
        <f>SUMIF('A. Staff'!$A$6:$A$100,A17,'A. Staff'!$E$6:$E$100)</f>
        <v>0</v>
      </c>
      <c r="E17" s="99">
        <f>SUMIF('B.1 Travel and subsistence'!$A$3:$A$220,Revenue!A17,'B.1 Travel and subsistence'!$K$3:$K$220)</f>
        <v>0</v>
      </c>
      <c r="F17" s="99">
        <f>SUMIF('B.2 Equipment'!$A$4:$A$53,Revenue!A17,'B.2 Equipment'!$J$4:$J$53)</f>
        <v>0</v>
      </c>
      <c r="G17" s="99">
        <f>SUMIF('B.3 Subcontracting'!$A$3:$A$47,Revenue!A17,'B.3 Subcontracting'!$F$3:$F$47)</f>
        <v>0</v>
      </c>
      <c r="H17" s="99">
        <f>SUMIF('B.4 Other'!$A$3:$A$78,Revenue!A17,'B.4 Other'!$F$3:$F$78)</f>
        <v>0</v>
      </c>
      <c r="I17" s="100">
        <f t="shared" si="0"/>
        <v>0</v>
      </c>
      <c r="J17" s="98">
        <f t="shared" si="1"/>
        <v>0</v>
      </c>
      <c r="K17" s="101">
        <f>+'Indirect costs'!K16</f>
        <v>0</v>
      </c>
      <c r="L17" s="102">
        <f t="shared" si="2"/>
        <v>0</v>
      </c>
      <c r="M17" s="103">
        <f t="shared" si="3"/>
        <v>0</v>
      </c>
      <c r="N17" s="109"/>
      <c r="O17" s="103">
        <f t="shared" si="4"/>
        <v>0</v>
      </c>
      <c r="P17" s="296"/>
      <c r="Q17" s="109"/>
      <c r="R17" s="111"/>
      <c r="S17" s="104">
        <f t="shared" si="5"/>
        <v>0</v>
      </c>
    </row>
    <row r="18" spans="1:19" s="97" customFormat="1" ht="16" x14ac:dyDescent="0.15">
      <c r="A18" s="64" t="s">
        <v>64</v>
      </c>
      <c r="B18" s="89">
        <f>+IFERROR(VLOOKUP(A18,ConsolidatedBudget!$A$40:$E$79,2,FALSE),"")</f>
        <v>0</v>
      </c>
      <c r="C18" s="90">
        <f>+IFERROR(VLOOKUP(A18,ConsolidatedBudget!$A$40:$E$79,4,FALSE),"")</f>
        <v>0</v>
      </c>
      <c r="D18" s="98">
        <f>SUMIF('A. Staff'!$A$6:$A$100,A18,'A. Staff'!$E$6:$E$100)</f>
        <v>0</v>
      </c>
      <c r="E18" s="99">
        <f>SUMIF('B.1 Travel and subsistence'!$A$3:$A$220,Revenue!A18,'B.1 Travel and subsistence'!$K$3:$K$220)</f>
        <v>0</v>
      </c>
      <c r="F18" s="99">
        <f>SUMIF('B.2 Equipment'!$A$4:$A$53,Revenue!A18,'B.2 Equipment'!$J$4:$J$53)</f>
        <v>0</v>
      </c>
      <c r="G18" s="99">
        <f>SUMIF('B.3 Subcontracting'!$A$3:$A$47,Revenue!A18,'B.3 Subcontracting'!$F$3:$F$47)</f>
        <v>0</v>
      </c>
      <c r="H18" s="99">
        <f>SUMIF('B.4 Other'!$A$3:$A$78,Revenue!A18,'B.4 Other'!$F$3:$F$78)</f>
        <v>0</v>
      </c>
      <c r="I18" s="100">
        <f t="shared" si="0"/>
        <v>0</v>
      </c>
      <c r="J18" s="98">
        <f t="shared" si="1"/>
        <v>0</v>
      </c>
      <c r="K18" s="101">
        <f>+'Indirect costs'!K17</f>
        <v>0</v>
      </c>
      <c r="L18" s="102">
        <f t="shared" si="2"/>
        <v>0</v>
      </c>
      <c r="M18" s="103">
        <f t="shared" si="3"/>
        <v>0</v>
      </c>
      <c r="N18" s="109"/>
      <c r="O18" s="103">
        <f t="shared" si="4"/>
        <v>0</v>
      </c>
      <c r="P18" s="296"/>
      <c r="Q18" s="109"/>
      <c r="R18" s="111"/>
      <c r="S18" s="104">
        <f t="shared" si="5"/>
        <v>0</v>
      </c>
    </row>
    <row r="19" spans="1:19" s="97" customFormat="1" ht="16" x14ac:dyDescent="0.15">
      <c r="A19" s="64" t="s">
        <v>65</v>
      </c>
      <c r="B19" s="89">
        <f>+IFERROR(VLOOKUP(A19,ConsolidatedBudget!$A$40:$E$79,2,FALSE),"")</f>
        <v>0</v>
      </c>
      <c r="C19" s="90">
        <f>+IFERROR(VLOOKUP(A19,ConsolidatedBudget!$A$40:$E$79,4,FALSE),"")</f>
        <v>0</v>
      </c>
      <c r="D19" s="98">
        <f>SUMIF('A. Staff'!$A$6:$A$100,A19,'A. Staff'!$E$6:$E$100)</f>
        <v>0</v>
      </c>
      <c r="E19" s="99">
        <f>SUMIF('B.1 Travel and subsistence'!$A$3:$A$220,Revenue!A19,'B.1 Travel and subsistence'!$K$3:$K$220)</f>
        <v>0</v>
      </c>
      <c r="F19" s="99">
        <f>SUMIF('B.2 Equipment'!$A$4:$A$53,Revenue!A19,'B.2 Equipment'!$J$4:$J$53)</f>
        <v>0</v>
      </c>
      <c r="G19" s="99">
        <f>SUMIF('B.3 Subcontracting'!$A$3:$A$47,Revenue!A19,'B.3 Subcontracting'!$F$3:$F$47)</f>
        <v>0</v>
      </c>
      <c r="H19" s="99">
        <f>SUMIF('B.4 Other'!$A$3:$A$78,Revenue!A19,'B.4 Other'!$F$3:$F$78)</f>
        <v>0</v>
      </c>
      <c r="I19" s="100">
        <f t="shared" si="0"/>
        <v>0</v>
      </c>
      <c r="J19" s="98">
        <f t="shared" si="1"/>
        <v>0</v>
      </c>
      <c r="K19" s="101">
        <f>+'Indirect costs'!K18</f>
        <v>0</v>
      </c>
      <c r="L19" s="102">
        <f t="shared" si="2"/>
        <v>0</v>
      </c>
      <c r="M19" s="103">
        <f t="shared" si="3"/>
        <v>0</v>
      </c>
      <c r="N19" s="109"/>
      <c r="O19" s="103">
        <f t="shared" si="4"/>
        <v>0</v>
      </c>
      <c r="P19" s="296"/>
      <c r="Q19" s="252"/>
      <c r="R19" s="253"/>
      <c r="S19" s="104">
        <f t="shared" si="5"/>
        <v>0</v>
      </c>
    </row>
    <row r="20" spans="1:19" s="97" customFormat="1" ht="16" x14ac:dyDescent="0.15">
      <c r="A20" s="64" t="s">
        <v>502</v>
      </c>
      <c r="B20" s="89">
        <f>+IFERROR(VLOOKUP(A20,ConsolidatedBudget!$A$40:$E$79,2,FALSE),"")</f>
        <v>0</v>
      </c>
      <c r="C20" s="90">
        <f>+IFERROR(VLOOKUP(A20,ConsolidatedBudget!$A$40:$E$79,4,FALSE),"")</f>
        <v>0</v>
      </c>
      <c r="D20" s="98">
        <f>SUMIF('A. Staff'!$A$6:$A$100,A20,'A. Staff'!$E$6:$E$100)</f>
        <v>0</v>
      </c>
      <c r="E20" s="99">
        <f>SUMIF('B.1 Travel and subsistence'!$A$3:$A$220,Revenue!A20,'B.1 Travel and subsistence'!$K$3:$K$220)</f>
        <v>0</v>
      </c>
      <c r="F20" s="99">
        <f>SUMIF('B.2 Equipment'!$A$4:$A$53,Revenue!A20,'B.2 Equipment'!$J$4:$J$53)</f>
        <v>0</v>
      </c>
      <c r="G20" s="99">
        <f>SUMIF('B.3 Subcontracting'!$A$3:$A$47,Revenue!A20,'B.3 Subcontracting'!$F$3:$F$47)</f>
        <v>0</v>
      </c>
      <c r="H20" s="99">
        <f>SUMIF('B.4 Other'!$A$3:$A$78,Revenue!A20,'B.4 Other'!$F$3:$F$78)</f>
        <v>0</v>
      </c>
      <c r="I20" s="100">
        <f t="shared" si="0"/>
        <v>0</v>
      </c>
      <c r="J20" s="98">
        <f t="shared" si="1"/>
        <v>0</v>
      </c>
      <c r="K20" s="101">
        <f>+'Indirect costs'!K19</f>
        <v>0</v>
      </c>
      <c r="L20" s="102">
        <f t="shared" si="2"/>
        <v>0</v>
      </c>
      <c r="M20" s="103">
        <f t="shared" si="3"/>
        <v>0</v>
      </c>
      <c r="N20" s="109"/>
      <c r="O20" s="103">
        <f t="shared" si="4"/>
        <v>0</v>
      </c>
      <c r="P20" s="296"/>
      <c r="Q20" s="252"/>
      <c r="R20" s="253"/>
      <c r="S20" s="104">
        <f t="shared" si="5"/>
        <v>0</v>
      </c>
    </row>
    <row r="21" spans="1:19" s="97" customFormat="1" ht="16" x14ac:dyDescent="0.15">
      <c r="A21" s="64" t="s">
        <v>503</v>
      </c>
      <c r="B21" s="89">
        <f>+IFERROR(VLOOKUP(A21,ConsolidatedBudget!$A$40:$E$79,2,FALSE),"")</f>
        <v>0</v>
      </c>
      <c r="C21" s="90">
        <f>+IFERROR(VLOOKUP(A21,ConsolidatedBudget!$A$40:$E$79,4,FALSE),"")</f>
        <v>0</v>
      </c>
      <c r="D21" s="98">
        <f>SUMIF('A. Staff'!$A$6:$A$100,A21,'A. Staff'!$E$6:$E$100)</f>
        <v>0</v>
      </c>
      <c r="E21" s="99">
        <f>SUMIF('B.1 Travel and subsistence'!$A$3:$A$220,Revenue!A21,'B.1 Travel and subsistence'!$K$3:$K$220)</f>
        <v>0</v>
      </c>
      <c r="F21" s="99">
        <f>SUMIF('B.2 Equipment'!$A$4:$A$53,Revenue!A21,'B.2 Equipment'!$J$4:$J$53)</f>
        <v>0</v>
      </c>
      <c r="G21" s="99">
        <f>SUMIF('B.3 Subcontracting'!$A$3:$A$47,Revenue!A21,'B.3 Subcontracting'!$F$3:$F$47)</f>
        <v>0</v>
      </c>
      <c r="H21" s="99">
        <f>SUMIF('B.4 Other'!$A$3:$A$78,Revenue!A21,'B.4 Other'!$F$3:$F$78)</f>
        <v>0</v>
      </c>
      <c r="I21" s="100">
        <f t="shared" si="0"/>
        <v>0</v>
      </c>
      <c r="J21" s="98">
        <f t="shared" si="1"/>
        <v>0</v>
      </c>
      <c r="K21" s="101">
        <f>+'Indirect costs'!K20</f>
        <v>0</v>
      </c>
      <c r="L21" s="102">
        <f t="shared" si="2"/>
        <v>0</v>
      </c>
      <c r="M21" s="103">
        <f t="shared" si="3"/>
        <v>0</v>
      </c>
      <c r="N21" s="109"/>
      <c r="O21" s="103">
        <f t="shared" si="4"/>
        <v>0</v>
      </c>
      <c r="P21" s="296"/>
      <c r="Q21" s="252"/>
      <c r="R21" s="253"/>
      <c r="S21" s="104">
        <f t="shared" si="5"/>
        <v>0</v>
      </c>
    </row>
    <row r="22" spans="1:19" s="97" customFormat="1" ht="16" x14ac:dyDescent="0.15">
      <c r="A22" s="64" t="s">
        <v>504</v>
      </c>
      <c r="B22" s="89">
        <f>+IFERROR(VLOOKUP(A22,ConsolidatedBudget!$A$40:$E$79,2,FALSE),"")</f>
        <v>0</v>
      </c>
      <c r="C22" s="90">
        <f>+IFERROR(VLOOKUP(A22,ConsolidatedBudget!$A$40:$E$79,4,FALSE),"")</f>
        <v>0</v>
      </c>
      <c r="D22" s="98">
        <f>SUMIF('A. Staff'!$A$6:$A$100,A22,'A. Staff'!$E$6:$E$100)</f>
        <v>0</v>
      </c>
      <c r="E22" s="99">
        <f>SUMIF('B.1 Travel and subsistence'!$A$3:$A$220,Revenue!A22,'B.1 Travel and subsistence'!$K$3:$K$220)</f>
        <v>0</v>
      </c>
      <c r="F22" s="99">
        <f>SUMIF('B.2 Equipment'!$A$4:$A$53,Revenue!A22,'B.2 Equipment'!$J$4:$J$53)</f>
        <v>0</v>
      </c>
      <c r="G22" s="99">
        <f>SUMIF('B.3 Subcontracting'!$A$3:$A$47,Revenue!A22,'B.3 Subcontracting'!$F$3:$F$47)</f>
        <v>0</v>
      </c>
      <c r="H22" s="99">
        <f>SUMIF('B.4 Other'!$A$3:$A$78,Revenue!A22,'B.4 Other'!$F$3:$F$78)</f>
        <v>0</v>
      </c>
      <c r="I22" s="100">
        <f t="shared" si="0"/>
        <v>0</v>
      </c>
      <c r="J22" s="98">
        <f t="shared" si="1"/>
        <v>0</v>
      </c>
      <c r="K22" s="101">
        <f>+'Indirect costs'!K21</f>
        <v>0</v>
      </c>
      <c r="L22" s="102">
        <f t="shared" si="2"/>
        <v>0</v>
      </c>
      <c r="M22" s="103">
        <f t="shared" si="3"/>
        <v>0</v>
      </c>
      <c r="N22" s="109"/>
      <c r="O22" s="103">
        <f t="shared" si="4"/>
        <v>0</v>
      </c>
      <c r="P22" s="296"/>
      <c r="Q22" s="252"/>
      <c r="R22" s="253"/>
      <c r="S22" s="104">
        <f t="shared" si="5"/>
        <v>0</v>
      </c>
    </row>
    <row r="23" spans="1:19" s="97" customFormat="1" ht="16" x14ac:dyDescent="0.15">
      <c r="A23" s="64" t="s">
        <v>505</v>
      </c>
      <c r="B23" s="89">
        <f>+IFERROR(VLOOKUP(A23,ConsolidatedBudget!$A$40:$E$79,2,FALSE),"")</f>
        <v>0</v>
      </c>
      <c r="C23" s="90">
        <f>+IFERROR(VLOOKUP(A23,ConsolidatedBudget!$A$40:$E$79,4,FALSE),"")</f>
        <v>0</v>
      </c>
      <c r="D23" s="98">
        <f>SUMIF('A. Staff'!$A$6:$A$100,A23,'A. Staff'!$E$6:$E$100)</f>
        <v>0</v>
      </c>
      <c r="E23" s="99">
        <f>SUMIF('B.1 Travel and subsistence'!$A$3:$A$220,Revenue!A23,'B.1 Travel and subsistence'!$K$3:$K$220)</f>
        <v>0</v>
      </c>
      <c r="F23" s="99">
        <f>SUMIF('B.2 Equipment'!$A$4:$A$53,Revenue!A23,'B.2 Equipment'!$J$4:$J$53)</f>
        <v>0</v>
      </c>
      <c r="G23" s="99">
        <f>SUMIF('B.3 Subcontracting'!$A$3:$A$47,Revenue!A23,'B.3 Subcontracting'!$F$3:$F$47)</f>
        <v>0</v>
      </c>
      <c r="H23" s="99">
        <f>SUMIF('B.4 Other'!$A$3:$A$78,Revenue!A23,'B.4 Other'!$F$3:$F$78)</f>
        <v>0</v>
      </c>
      <c r="I23" s="100">
        <f t="shared" si="0"/>
        <v>0</v>
      </c>
      <c r="J23" s="98">
        <f t="shared" si="1"/>
        <v>0</v>
      </c>
      <c r="K23" s="101">
        <f>+'Indirect costs'!K22</f>
        <v>0</v>
      </c>
      <c r="L23" s="102">
        <f t="shared" si="2"/>
        <v>0</v>
      </c>
      <c r="M23" s="103">
        <f t="shared" si="3"/>
        <v>0</v>
      </c>
      <c r="N23" s="109"/>
      <c r="O23" s="103">
        <f t="shared" si="4"/>
        <v>0</v>
      </c>
      <c r="P23" s="296"/>
      <c r="Q23" s="252"/>
      <c r="R23" s="253"/>
      <c r="S23" s="104">
        <f t="shared" si="5"/>
        <v>0</v>
      </c>
    </row>
    <row r="24" spans="1:19" s="97" customFormat="1" ht="16" x14ac:dyDescent="0.15">
      <c r="A24" s="64" t="s">
        <v>506</v>
      </c>
      <c r="B24" s="89">
        <f>+IFERROR(VLOOKUP(A24,ConsolidatedBudget!$A$40:$E$79,2,FALSE),"")</f>
        <v>0</v>
      </c>
      <c r="C24" s="90">
        <f>+IFERROR(VLOOKUP(A24,ConsolidatedBudget!$A$40:$E$79,4,FALSE),"")</f>
        <v>0</v>
      </c>
      <c r="D24" s="98">
        <f>SUMIF('A. Staff'!$A$6:$A$100,A24,'A. Staff'!$E$6:$E$100)</f>
        <v>0</v>
      </c>
      <c r="E24" s="99">
        <f>SUMIF('B.1 Travel and subsistence'!$A$3:$A$220,Revenue!A24,'B.1 Travel and subsistence'!$K$3:$K$220)</f>
        <v>0</v>
      </c>
      <c r="F24" s="99">
        <f>SUMIF('B.2 Equipment'!$A$4:$A$53,Revenue!A24,'B.2 Equipment'!$J$4:$J$53)</f>
        <v>0</v>
      </c>
      <c r="G24" s="99">
        <f>SUMIF('B.3 Subcontracting'!$A$3:$A$47,Revenue!A24,'B.3 Subcontracting'!$F$3:$F$47)</f>
        <v>0</v>
      </c>
      <c r="H24" s="99">
        <f>SUMIF('B.4 Other'!$A$3:$A$78,Revenue!A24,'B.4 Other'!$F$3:$F$78)</f>
        <v>0</v>
      </c>
      <c r="I24" s="100">
        <f t="shared" si="0"/>
        <v>0</v>
      </c>
      <c r="J24" s="98">
        <f t="shared" si="1"/>
        <v>0</v>
      </c>
      <c r="K24" s="101">
        <f>+'Indirect costs'!K23</f>
        <v>0</v>
      </c>
      <c r="L24" s="102">
        <f t="shared" si="2"/>
        <v>0</v>
      </c>
      <c r="M24" s="103">
        <f t="shared" si="3"/>
        <v>0</v>
      </c>
      <c r="N24" s="109"/>
      <c r="O24" s="103">
        <f t="shared" si="4"/>
        <v>0</v>
      </c>
      <c r="P24" s="296"/>
      <c r="Q24" s="252"/>
      <c r="R24" s="253"/>
      <c r="S24" s="104">
        <f t="shared" si="5"/>
        <v>0</v>
      </c>
    </row>
    <row r="25" spans="1:19" s="97" customFormat="1" ht="16" x14ac:dyDescent="0.15">
      <c r="A25" s="64" t="s">
        <v>507</v>
      </c>
      <c r="B25" s="89">
        <f>+IFERROR(VLOOKUP(A25,ConsolidatedBudget!$A$40:$E$79,2,FALSE),"")</f>
        <v>0</v>
      </c>
      <c r="C25" s="90">
        <f>+IFERROR(VLOOKUP(A25,ConsolidatedBudget!$A$40:$E$79,4,FALSE),"")</f>
        <v>0</v>
      </c>
      <c r="D25" s="98">
        <f>SUMIF('A. Staff'!$A$6:$A$100,A25,'A. Staff'!$E$6:$E$100)</f>
        <v>0</v>
      </c>
      <c r="E25" s="99">
        <f>SUMIF('B.1 Travel and subsistence'!$A$3:$A$220,Revenue!A25,'B.1 Travel and subsistence'!$K$3:$K$220)</f>
        <v>0</v>
      </c>
      <c r="F25" s="99">
        <f>SUMIF('B.2 Equipment'!$A$4:$A$53,Revenue!A25,'B.2 Equipment'!$J$4:$J$53)</f>
        <v>0</v>
      </c>
      <c r="G25" s="99">
        <f>SUMIF('B.3 Subcontracting'!$A$3:$A$47,Revenue!A25,'B.3 Subcontracting'!$F$3:$F$47)</f>
        <v>0</v>
      </c>
      <c r="H25" s="99">
        <f>SUMIF('B.4 Other'!$A$3:$A$78,Revenue!A25,'B.4 Other'!$F$3:$F$78)</f>
        <v>0</v>
      </c>
      <c r="I25" s="100">
        <f t="shared" si="0"/>
        <v>0</v>
      </c>
      <c r="J25" s="98">
        <f t="shared" si="1"/>
        <v>0</v>
      </c>
      <c r="K25" s="101">
        <f>+'Indirect costs'!K24</f>
        <v>0</v>
      </c>
      <c r="L25" s="102">
        <f t="shared" si="2"/>
        <v>0</v>
      </c>
      <c r="M25" s="103">
        <f t="shared" si="3"/>
        <v>0</v>
      </c>
      <c r="N25" s="109"/>
      <c r="O25" s="103">
        <f t="shared" si="4"/>
        <v>0</v>
      </c>
      <c r="P25" s="296"/>
      <c r="Q25" s="252"/>
      <c r="R25" s="253"/>
      <c r="S25" s="104">
        <f t="shared" si="5"/>
        <v>0</v>
      </c>
    </row>
    <row r="26" spans="1:19" s="97" customFormat="1" ht="16" x14ac:dyDescent="0.15">
      <c r="A26" s="64" t="s">
        <v>508</v>
      </c>
      <c r="B26" s="89">
        <f>+IFERROR(VLOOKUP(A26,ConsolidatedBudget!$A$40:$E$79,2,FALSE),"")</f>
        <v>0</v>
      </c>
      <c r="C26" s="90">
        <f>+IFERROR(VLOOKUP(A26,ConsolidatedBudget!$A$40:$E$79,4,FALSE),"")</f>
        <v>0</v>
      </c>
      <c r="D26" s="98">
        <f>SUMIF('A. Staff'!$A$6:$A$100,A26,'A. Staff'!$E$6:$E$100)</f>
        <v>0</v>
      </c>
      <c r="E26" s="99">
        <f>SUMIF('B.1 Travel and subsistence'!$A$3:$A$220,Revenue!A26,'B.1 Travel and subsistence'!$K$3:$K$220)</f>
        <v>0</v>
      </c>
      <c r="F26" s="99">
        <f>SUMIF('B.2 Equipment'!$A$4:$A$53,Revenue!A26,'B.2 Equipment'!$J$4:$J$53)</f>
        <v>0</v>
      </c>
      <c r="G26" s="99">
        <f>SUMIF('B.3 Subcontracting'!$A$3:$A$47,Revenue!A26,'B.3 Subcontracting'!$F$3:$F$47)</f>
        <v>0</v>
      </c>
      <c r="H26" s="99">
        <f>SUMIF('B.4 Other'!$A$3:$A$78,Revenue!A26,'B.4 Other'!$F$3:$F$78)</f>
        <v>0</v>
      </c>
      <c r="I26" s="100">
        <f t="shared" si="0"/>
        <v>0</v>
      </c>
      <c r="J26" s="98">
        <f t="shared" si="1"/>
        <v>0</v>
      </c>
      <c r="K26" s="101">
        <f>+'Indirect costs'!K25</f>
        <v>0</v>
      </c>
      <c r="L26" s="102">
        <f t="shared" si="2"/>
        <v>0</v>
      </c>
      <c r="M26" s="103">
        <f t="shared" si="3"/>
        <v>0</v>
      </c>
      <c r="N26" s="109"/>
      <c r="O26" s="103">
        <f t="shared" si="4"/>
        <v>0</v>
      </c>
      <c r="P26" s="296"/>
      <c r="Q26" s="252"/>
      <c r="R26" s="253"/>
      <c r="S26" s="104">
        <f t="shared" si="5"/>
        <v>0</v>
      </c>
    </row>
    <row r="27" spans="1:19" s="97" customFormat="1" ht="16" x14ac:dyDescent="0.15">
      <c r="A27" s="64" t="s">
        <v>509</v>
      </c>
      <c r="B27" s="89">
        <f>+IFERROR(VLOOKUP(A27,ConsolidatedBudget!$A$40:$E$79,2,FALSE),"")</f>
        <v>0</v>
      </c>
      <c r="C27" s="90">
        <f>+IFERROR(VLOOKUP(A27,ConsolidatedBudget!$A$40:$E$79,4,FALSE),"")</f>
        <v>0</v>
      </c>
      <c r="D27" s="98">
        <f>SUMIF('A. Staff'!$A$6:$A$100,A27,'A. Staff'!$E$6:$E$100)</f>
        <v>0</v>
      </c>
      <c r="E27" s="99">
        <f>SUMIF('B.1 Travel and subsistence'!$A$3:$A$220,Revenue!A27,'B.1 Travel and subsistence'!$K$3:$K$220)</f>
        <v>0</v>
      </c>
      <c r="F27" s="99">
        <f>SUMIF('B.2 Equipment'!$A$4:$A$53,Revenue!A27,'B.2 Equipment'!$J$4:$J$53)</f>
        <v>0</v>
      </c>
      <c r="G27" s="99">
        <f>SUMIF('B.3 Subcontracting'!$A$3:$A$47,Revenue!A27,'B.3 Subcontracting'!$F$3:$F$47)</f>
        <v>0</v>
      </c>
      <c r="H27" s="99">
        <f>SUMIF('B.4 Other'!$A$3:$A$78,Revenue!A27,'B.4 Other'!$F$3:$F$78)</f>
        <v>0</v>
      </c>
      <c r="I27" s="100">
        <f t="shared" si="0"/>
        <v>0</v>
      </c>
      <c r="J27" s="98">
        <f t="shared" si="1"/>
        <v>0</v>
      </c>
      <c r="K27" s="101">
        <f>+'Indirect costs'!K26</f>
        <v>0</v>
      </c>
      <c r="L27" s="102">
        <f t="shared" si="2"/>
        <v>0</v>
      </c>
      <c r="M27" s="103">
        <f t="shared" si="3"/>
        <v>0</v>
      </c>
      <c r="N27" s="109"/>
      <c r="O27" s="103">
        <f t="shared" si="4"/>
        <v>0</v>
      </c>
      <c r="P27" s="296"/>
      <c r="Q27" s="252"/>
      <c r="R27" s="253"/>
      <c r="S27" s="104">
        <f t="shared" si="5"/>
        <v>0</v>
      </c>
    </row>
    <row r="28" spans="1:19" s="97" customFormat="1" ht="16" x14ac:dyDescent="0.15">
      <c r="A28" s="64" t="s">
        <v>510</v>
      </c>
      <c r="B28" s="89">
        <f>+IFERROR(VLOOKUP(A28,ConsolidatedBudget!$A$40:$E$79,2,FALSE),"")</f>
        <v>0</v>
      </c>
      <c r="C28" s="90">
        <f>+IFERROR(VLOOKUP(A28,ConsolidatedBudget!$A$40:$E$79,4,FALSE),"")</f>
        <v>0</v>
      </c>
      <c r="D28" s="98">
        <f>SUMIF('A. Staff'!$A$6:$A$100,A28,'A. Staff'!$E$6:$E$100)</f>
        <v>0</v>
      </c>
      <c r="E28" s="99">
        <f>SUMIF('B.1 Travel and subsistence'!$A$3:$A$220,Revenue!A28,'B.1 Travel and subsistence'!$K$3:$K$220)</f>
        <v>0</v>
      </c>
      <c r="F28" s="99">
        <f>SUMIF('B.2 Equipment'!$A$4:$A$53,Revenue!A28,'B.2 Equipment'!$J$4:$J$53)</f>
        <v>0</v>
      </c>
      <c r="G28" s="99">
        <f>SUMIF('B.3 Subcontracting'!$A$3:$A$47,Revenue!A28,'B.3 Subcontracting'!$F$3:$F$47)</f>
        <v>0</v>
      </c>
      <c r="H28" s="99">
        <f>SUMIF('B.4 Other'!$A$3:$A$78,Revenue!A28,'B.4 Other'!$F$3:$F$78)</f>
        <v>0</v>
      </c>
      <c r="I28" s="100">
        <f t="shared" si="0"/>
        <v>0</v>
      </c>
      <c r="J28" s="98">
        <f t="shared" si="1"/>
        <v>0</v>
      </c>
      <c r="K28" s="101">
        <f>+'Indirect costs'!K27</f>
        <v>0</v>
      </c>
      <c r="L28" s="102">
        <f t="shared" si="2"/>
        <v>0</v>
      </c>
      <c r="M28" s="103">
        <f t="shared" si="3"/>
        <v>0</v>
      </c>
      <c r="N28" s="109"/>
      <c r="O28" s="103">
        <f t="shared" si="4"/>
        <v>0</v>
      </c>
      <c r="P28" s="296"/>
      <c r="Q28" s="252"/>
      <c r="R28" s="253"/>
      <c r="S28" s="104">
        <f t="shared" si="5"/>
        <v>0</v>
      </c>
    </row>
    <row r="29" spans="1:19" s="97" customFormat="1" ht="16" x14ac:dyDescent="0.15">
      <c r="A29" s="64" t="s">
        <v>511</v>
      </c>
      <c r="B29" s="89">
        <f>+IFERROR(VLOOKUP(A29,ConsolidatedBudget!$A$40:$E$79,2,FALSE),"")</f>
        <v>0</v>
      </c>
      <c r="C29" s="90">
        <f>+IFERROR(VLOOKUP(A29,ConsolidatedBudget!$A$40:$E$79,4,FALSE),"")</f>
        <v>0</v>
      </c>
      <c r="D29" s="98">
        <f>SUMIF('A. Staff'!$A$6:$A$100,A29,'A. Staff'!$E$6:$E$100)</f>
        <v>0</v>
      </c>
      <c r="E29" s="99">
        <f>SUMIF('B.1 Travel and subsistence'!$A$3:$A$220,Revenue!A29,'B.1 Travel and subsistence'!$K$3:$K$220)</f>
        <v>0</v>
      </c>
      <c r="F29" s="99">
        <f>SUMIF('B.2 Equipment'!$A$4:$A$53,Revenue!A29,'B.2 Equipment'!$J$4:$J$53)</f>
        <v>0</v>
      </c>
      <c r="G29" s="99">
        <f>SUMIF('B.3 Subcontracting'!$A$3:$A$47,Revenue!A29,'B.3 Subcontracting'!$F$3:$F$47)</f>
        <v>0</v>
      </c>
      <c r="H29" s="99">
        <f>SUMIF('B.4 Other'!$A$3:$A$78,Revenue!A29,'B.4 Other'!$F$3:$F$78)</f>
        <v>0</v>
      </c>
      <c r="I29" s="100">
        <f t="shared" si="0"/>
        <v>0</v>
      </c>
      <c r="J29" s="98">
        <f t="shared" si="1"/>
        <v>0</v>
      </c>
      <c r="K29" s="101">
        <f>+'Indirect costs'!K28</f>
        <v>0</v>
      </c>
      <c r="L29" s="102">
        <f t="shared" si="2"/>
        <v>0</v>
      </c>
      <c r="M29" s="103">
        <f t="shared" si="3"/>
        <v>0</v>
      </c>
      <c r="N29" s="109"/>
      <c r="O29" s="103">
        <f t="shared" si="4"/>
        <v>0</v>
      </c>
      <c r="P29" s="296"/>
      <c r="Q29" s="252"/>
      <c r="R29" s="253"/>
      <c r="S29" s="104">
        <f t="shared" si="5"/>
        <v>0</v>
      </c>
    </row>
    <row r="30" spans="1:19" s="97" customFormat="1" ht="16" x14ac:dyDescent="0.15">
      <c r="A30" s="64" t="s">
        <v>549</v>
      </c>
      <c r="B30" s="89">
        <f>+IFERROR(VLOOKUP(A30,ConsolidatedBudget!$A$40:$E$79,2,FALSE),"")</f>
        <v>0</v>
      </c>
      <c r="C30" s="90">
        <f>+IFERROR(VLOOKUP(A30,ConsolidatedBudget!$A$40:$E$79,4,FALSE),"")</f>
        <v>0</v>
      </c>
      <c r="D30" s="98">
        <f>SUMIF('A. Staff'!$A$6:$A$100,A30,'A. Staff'!$E$6:$E$100)</f>
        <v>0</v>
      </c>
      <c r="E30" s="99">
        <f>SUMIF('B.1 Travel and subsistence'!$A$3:$A$220,Revenue!A30,'B.1 Travel and subsistence'!$K$3:$K$220)</f>
        <v>0</v>
      </c>
      <c r="F30" s="99">
        <f>SUMIF('B.2 Equipment'!$A$4:$A$53,Revenue!A30,'B.2 Equipment'!$J$4:$J$53)</f>
        <v>0</v>
      </c>
      <c r="G30" s="99">
        <f>SUMIF('B.3 Subcontracting'!$A$3:$A$47,Revenue!A30,'B.3 Subcontracting'!$F$3:$F$47)</f>
        <v>0</v>
      </c>
      <c r="H30" s="99">
        <f>SUMIF('B.4 Other'!$A$3:$A$78,Revenue!A30,'B.4 Other'!$F$3:$F$78)</f>
        <v>0</v>
      </c>
      <c r="I30" s="100">
        <f t="shared" si="0"/>
        <v>0</v>
      </c>
      <c r="J30" s="98">
        <f t="shared" si="1"/>
        <v>0</v>
      </c>
      <c r="K30" s="101">
        <f>+'Indirect costs'!K29</f>
        <v>0</v>
      </c>
      <c r="L30" s="102">
        <f t="shared" si="2"/>
        <v>0</v>
      </c>
      <c r="M30" s="103">
        <f t="shared" si="3"/>
        <v>0</v>
      </c>
      <c r="N30" s="109"/>
      <c r="O30" s="103">
        <f t="shared" si="4"/>
        <v>0</v>
      </c>
      <c r="P30" s="296"/>
      <c r="Q30" s="109"/>
      <c r="R30" s="111"/>
      <c r="S30" s="104">
        <f t="shared" si="5"/>
        <v>0</v>
      </c>
    </row>
    <row r="31" spans="1:19" s="97" customFormat="1" ht="16" x14ac:dyDescent="0.15">
      <c r="A31" s="64" t="s">
        <v>550</v>
      </c>
      <c r="B31" s="89">
        <f>+IFERROR(VLOOKUP(A31,ConsolidatedBudget!$A$40:$E$79,2,FALSE),"")</f>
        <v>0</v>
      </c>
      <c r="C31" s="90">
        <f>+IFERROR(VLOOKUP(A31,ConsolidatedBudget!$A$40:$E$79,4,FALSE),"")</f>
        <v>0</v>
      </c>
      <c r="D31" s="98">
        <f>SUMIF('A. Staff'!$A$6:$A$100,A31,'A. Staff'!$E$6:$E$100)</f>
        <v>0</v>
      </c>
      <c r="E31" s="99">
        <f>SUMIF('B.1 Travel and subsistence'!$A$3:$A$220,Revenue!A31,'B.1 Travel and subsistence'!$K$3:$K$220)</f>
        <v>0</v>
      </c>
      <c r="F31" s="99">
        <f>SUMIF('B.2 Equipment'!$A$4:$A$53,Revenue!A31,'B.2 Equipment'!$J$4:$J$53)</f>
        <v>0</v>
      </c>
      <c r="G31" s="99">
        <f>SUMIF('B.3 Subcontracting'!$A$3:$A$47,Revenue!A31,'B.3 Subcontracting'!$F$3:$F$47)</f>
        <v>0</v>
      </c>
      <c r="H31" s="99">
        <f>SUMIF('B.4 Other'!$A$3:$A$78,Revenue!A31,'B.4 Other'!$F$3:$F$78)</f>
        <v>0</v>
      </c>
      <c r="I31" s="100">
        <f t="shared" si="0"/>
        <v>0</v>
      </c>
      <c r="J31" s="98">
        <f t="shared" si="1"/>
        <v>0</v>
      </c>
      <c r="K31" s="101">
        <f>+'Indirect costs'!K30</f>
        <v>0</v>
      </c>
      <c r="L31" s="102">
        <f t="shared" si="2"/>
        <v>0</v>
      </c>
      <c r="M31" s="103">
        <f t="shared" si="3"/>
        <v>0</v>
      </c>
      <c r="N31" s="109"/>
      <c r="O31" s="103">
        <f t="shared" si="4"/>
        <v>0</v>
      </c>
      <c r="P31" s="296"/>
      <c r="Q31" s="109"/>
      <c r="R31" s="111"/>
      <c r="S31" s="104">
        <f t="shared" si="5"/>
        <v>0</v>
      </c>
    </row>
    <row r="32" spans="1:19" s="97" customFormat="1" ht="16" x14ac:dyDescent="0.15">
      <c r="A32" s="64" t="s">
        <v>551</v>
      </c>
      <c r="B32" s="89">
        <f>+IFERROR(VLOOKUP(A32,ConsolidatedBudget!$A$40:$E$79,2,FALSE),"")</f>
        <v>0</v>
      </c>
      <c r="C32" s="90">
        <f>+IFERROR(VLOOKUP(A32,ConsolidatedBudget!$A$40:$E$79,4,FALSE),"")</f>
        <v>0</v>
      </c>
      <c r="D32" s="98">
        <f>SUMIF('A. Staff'!$A$6:$A$100,A32,'A. Staff'!$E$6:$E$100)</f>
        <v>0</v>
      </c>
      <c r="E32" s="99">
        <f>SUMIF('B.1 Travel and subsistence'!$A$3:$A$220,Revenue!A32,'B.1 Travel and subsistence'!$K$3:$K$220)</f>
        <v>0</v>
      </c>
      <c r="F32" s="99">
        <f>SUMIF('B.2 Equipment'!$A$4:$A$53,Revenue!A32,'B.2 Equipment'!$J$4:$J$53)</f>
        <v>0</v>
      </c>
      <c r="G32" s="99">
        <f>SUMIF('B.3 Subcontracting'!$A$3:$A$47,Revenue!A32,'B.3 Subcontracting'!$F$3:$F$47)</f>
        <v>0</v>
      </c>
      <c r="H32" s="99">
        <f>SUMIF('B.4 Other'!$A$3:$A$78,Revenue!A32,'B.4 Other'!$F$3:$F$78)</f>
        <v>0</v>
      </c>
      <c r="I32" s="100">
        <f t="shared" si="0"/>
        <v>0</v>
      </c>
      <c r="J32" s="98">
        <f t="shared" si="1"/>
        <v>0</v>
      </c>
      <c r="K32" s="101">
        <f>+'Indirect costs'!K31</f>
        <v>0</v>
      </c>
      <c r="L32" s="102">
        <f t="shared" si="2"/>
        <v>0</v>
      </c>
      <c r="M32" s="103">
        <f t="shared" si="3"/>
        <v>0</v>
      </c>
      <c r="N32" s="109"/>
      <c r="O32" s="103">
        <f t="shared" si="4"/>
        <v>0</v>
      </c>
      <c r="P32" s="296"/>
      <c r="Q32" s="109"/>
      <c r="R32" s="111"/>
      <c r="S32" s="104">
        <f t="shared" si="5"/>
        <v>0</v>
      </c>
    </row>
    <row r="33" spans="1:19" s="97" customFormat="1" ht="16" x14ac:dyDescent="0.15">
      <c r="A33" s="64" t="s">
        <v>552</v>
      </c>
      <c r="B33" s="89">
        <f>+IFERROR(VLOOKUP(A33,ConsolidatedBudget!$A$40:$E$79,2,FALSE),"")</f>
        <v>0</v>
      </c>
      <c r="C33" s="90">
        <f>+IFERROR(VLOOKUP(A33,ConsolidatedBudget!$A$40:$E$79,4,FALSE),"")</f>
        <v>0</v>
      </c>
      <c r="D33" s="98">
        <f>SUMIF('A. Staff'!$A$6:$A$100,A33,'A. Staff'!$E$6:$E$100)</f>
        <v>0</v>
      </c>
      <c r="E33" s="99">
        <f>SUMIF('B.1 Travel and subsistence'!$A$3:$A$220,Revenue!A33,'B.1 Travel and subsistence'!$K$3:$K$220)</f>
        <v>0</v>
      </c>
      <c r="F33" s="99">
        <f>SUMIF('B.2 Equipment'!$A$4:$A$53,Revenue!A33,'B.2 Equipment'!$J$4:$J$53)</f>
        <v>0</v>
      </c>
      <c r="G33" s="99">
        <f>SUMIF('B.3 Subcontracting'!$A$3:$A$47,Revenue!A33,'B.3 Subcontracting'!$F$3:$F$47)</f>
        <v>0</v>
      </c>
      <c r="H33" s="99">
        <f>SUMIF('B.4 Other'!$A$3:$A$78,Revenue!A33,'B.4 Other'!$F$3:$F$78)</f>
        <v>0</v>
      </c>
      <c r="I33" s="100">
        <f t="shared" si="0"/>
        <v>0</v>
      </c>
      <c r="J33" s="98">
        <f t="shared" si="1"/>
        <v>0</v>
      </c>
      <c r="K33" s="101">
        <f>+'Indirect costs'!K32</f>
        <v>0</v>
      </c>
      <c r="L33" s="102">
        <f t="shared" si="2"/>
        <v>0</v>
      </c>
      <c r="M33" s="103">
        <f t="shared" si="3"/>
        <v>0</v>
      </c>
      <c r="N33" s="109"/>
      <c r="O33" s="103">
        <f t="shared" si="4"/>
        <v>0</v>
      </c>
      <c r="P33" s="296"/>
      <c r="Q33" s="109"/>
      <c r="R33" s="111"/>
      <c r="S33" s="104">
        <f t="shared" si="5"/>
        <v>0</v>
      </c>
    </row>
    <row r="34" spans="1:19" s="97" customFormat="1" ht="16" x14ac:dyDescent="0.15">
      <c r="A34" s="64" t="s">
        <v>553</v>
      </c>
      <c r="B34" s="89">
        <f>+IFERROR(VLOOKUP(A34,ConsolidatedBudget!$A$40:$E$79,2,FALSE),"")</f>
        <v>0</v>
      </c>
      <c r="C34" s="90">
        <f>+IFERROR(VLOOKUP(A34,ConsolidatedBudget!$A$40:$E$79,4,FALSE),"")</f>
        <v>0</v>
      </c>
      <c r="D34" s="98">
        <f>SUMIF('A. Staff'!$A$6:$A$100,A34,'A. Staff'!$E$6:$E$100)</f>
        <v>0</v>
      </c>
      <c r="E34" s="99">
        <f>SUMIF('B.1 Travel and subsistence'!$A$3:$A$220,Revenue!A34,'B.1 Travel and subsistence'!$K$3:$K$220)</f>
        <v>0</v>
      </c>
      <c r="F34" s="99">
        <f>SUMIF('B.2 Equipment'!$A$4:$A$53,Revenue!A34,'B.2 Equipment'!$J$4:$J$53)</f>
        <v>0</v>
      </c>
      <c r="G34" s="99">
        <f>SUMIF('B.3 Subcontracting'!$A$3:$A$47,Revenue!A34,'B.3 Subcontracting'!$F$3:$F$47)</f>
        <v>0</v>
      </c>
      <c r="H34" s="99">
        <f>SUMIF('B.4 Other'!$A$3:$A$78,Revenue!A34,'B.4 Other'!$F$3:$F$78)</f>
        <v>0</v>
      </c>
      <c r="I34" s="100">
        <f t="shared" si="0"/>
        <v>0</v>
      </c>
      <c r="J34" s="98">
        <f t="shared" si="1"/>
        <v>0</v>
      </c>
      <c r="K34" s="101">
        <f>+'Indirect costs'!K33</f>
        <v>0</v>
      </c>
      <c r="L34" s="102">
        <f t="shared" si="2"/>
        <v>0</v>
      </c>
      <c r="M34" s="103">
        <f t="shared" si="3"/>
        <v>0</v>
      </c>
      <c r="N34" s="109"/>
      <c r="O34" s="103">
        <f t="shared" si="4"/>
        <v>0</v>
      </c>
      <c r="P34" s="296"/>
      <c r="Q34" s="109"/>
      <c r="R34" s="111"/>
      <c r="S34" s="104">
        <f t="shared" si="5"/>
        <v>0</v>
      </c>
    </row>
    <row r="35" spans="1:19" s="97" customFormat="1" ht="16" x14ac:dyDescent="0.15">
      <c r="A35" s="64" t="s">
        <v>554</v>
      </c>
      <c r="B35" s="89">
        <f>+IFERROR(VLOOKUP(A35,ConsolidatedBudget!$A$40:$E$79,2,FALSE),"")</f>
        <v>0</v>
      </c>
      <c r="C35" s="90">
        <f>+IFERROR(VLOOKUP(A35,ConsolidatedBudget!$A$40:$E$79,4,FALSE),"")</f>
        <v>0</v>
      </c>
      <c r="D35" s="98">
        <f>SUMIF('A. Staff'!$A$6:$A$100,A35,'A. Staff'!$E$6:$E$100)</f>
        <v>0</v>
      </c>
      <c r="E35" s="99">
        <f>SUMIF('B.1 Travel and subsistence'!$A$3:$A$220,Revenue!A35,'B.1 Travel and subsistence'!$K$3:$K$220)</f>
        <v>0</v>
      </c>
      <c r="F35" s="99">
        <f>SUMIF('B.2 Equipment'!$A$4:$A$53,Revenue!A35,'B.2 Equipment'!$J$4:$J$53)</f>
        <v>0</v>
      </c>
      <c r="G35" s="99">
        <f>SUMIF('B.3 Subcontracting'!$A$3:$A$47,Revenue!A35,'B.3 Subcontracting'!$F$3:$F$47)</f>
        <v>0</v>
      </c>
      <c r="H35" s="99">
        <f>SUMIF('B.4 Other'!$A$3:$A$78,Revenue!A35,'B.4 Other'!$F$3:$F$78)</f>
        <v>0</v>
      </c>
      <c r="I35" s="100">
        <f t="shared" si="0"/>
        <v>0</v>
      </c>
      <c r="J35" s="98">
        <f t="shared" si="1"/>
        <v>0</v>
      </c>
      <c r="K35" s="101">
        <f>+'Indirect costs'!K34</f>
        <v>0</v>
      </c>
      <c r="L35" s="102">
        <f t="shared" si="2"/>
        <v>0</v>
      </c>
      <c r="M35" s="103">
        <f t="shared" si="3"/>
        <v>0</v>
      </c>
      <c r="N35" s="109"/>
      <c r="O35" s="103">
        <f t="shared" si="4"/>
        <v>0</v>
      </c>
      <c r="P35" s="296"/>
      <c r="Q35" s="109"/>
      <c r="R35" s="111"/>
      <c r="S35" s="104">
        <f t="shared" si="5"/>
        <v>0</v>
      </c>
    </row>
    <row r="36" spans="1:19" s="97" customFormat="1" ht="16" x14ac:dyDescent="0.15">
      <c r="A36" s="64" t="s">
        <v>555</v>
      </c>
      <c r="B36" s="89">
        <f>+IFERROR(VLOOKUP(A36,ConsolidatedBudget!$A$40:$E$79,2,FALSE),"")</f>
        <v>0</v>
      </c>
      <c r="C36" s="90">
        <f>+IFERROR(VLOOKUP(A36,ConsolidatedBudget!$A$40:$E$79,4,FALSE),"")</f>
        <v>0</v>
      </c>
      <c r="D36" s="98">
        <f>SUMIF('A. Staff'!$A$6:$A$100,A36,'A. Staff'!$E$6:$E$100)</f>
        <v>0</v>
      </c>
      <c r="E36" s="99">
        <f>SUMIF('B.1 Travel and subsistence'!$A$3:$A$220,Revenue!A36,'B.1 Travel and subsistence'!$K$3:$K$220)</f>
        <v>0</v>
      </c>
      <c r="F36" s="99">
        <f>SUMIF('B.2 Equipment'!$A$4:$A$53,Revenue!A36,'B.2 Equipment'!$J$4:$J$53)</f>
        <v>0</v>
      </c>
      <c r="G36" s="99">
        <f>SUMIF('B.3 Subcontracting'!$A$3:$A$47,Revenue!A36,'B.3 Subcontracting'!$F$3:$F$47)</f>
        <v>0</v>
      </c>
      <c r="H36" s="99">
        <f>SUMIF('B.4 Other'!$A$3:$A$78,Revenue!A36,'B.4 Other'!$F$3:$F$78)</f>
        <v>0</v>
      </c>
      <c r="I36" s="100">
        <f t="shared" si="0"/>
        <v>0</v>
      </c>
      <c r="J36" s="98">
        <f t="shared" si="1"/>
        <v>0</v>
      </c>
      <c r="K36" s="101">
        <f>+'Indirect costs'!K35</f>
        <v>0</v>
      </c>
      <c r="L36" s="102">
        <f t="shared" si="2"/>
        <v>0</v>
      </c>
      <c r="M36" s="103">
        <f t="shared" si="3"/>
        <v>0</v>
      </c>
      <c r="N36" s="109"/>
      <c r="O36" s="103">
        <f t="shared" si="4"/>
        <v>0</v>
      </c>
      <c r="P36" s="296"/>
      <c r="Q36" s="109"/>
      <c r="R36" s="111"/>
      <c r="S36" s="104">
        <f t="shared" si="5"/>
        <v>0</v>
      </c>
    </row>
    <row r="37" spans="1:19" s="97" customFormat="1" ht="16" x14ac:dyDescent="0.15">
      <c r="A37" s="64" t="s">
        <v>556</v>
      </c>
      <c r="B37" s="89">
        <f>+IFERROR(VLOOKUP(A37,ConsolidatedBudget!$A$40:$E$79,2,FALSE),"")</f>
        <v>0</v>
      </c>
      <c r="C37" s="90">
        <f>+IFERROR(VLOOKUP(A37,ConsolidatedBudget!$A$40:$E$79,4,FALSE),"")</f>
        <v>0</v>
      </c>
      <c r="D37" s="98">
        <f>SUMIF('A. Staff'!$A$6:$A$100,A37,'A. Staff'!$E$6:$E$100)</f>
        <v>0</v>
      </c>
      <c r="E37" s="99">
        <f>SUMIF('B.1 Travel and subsistence'!$A$3:$A$220,Revenue!A37,'B.1 Travel and subsistence'!$K$3:$K$220)</f>
        <v>0</v>
      </c>
      <c r="F37" s="99">
        <f>SUMIF('B.2 Equipment'!$A$4:$A$53,Revenue!A37,'B.2 Equipment'!$J$4:$J$53)</f>
        <v>0</v>
      </c>
      <c r="G37" s="99">
        <f>SUMIF('B.3 Subcontracting'!$A$3:$A$47,Revenue!A37,'B.3 Subcontracting'!$F$3:$F$47)</f>
        <v>0</v>
      </c>
      <c r="H37" s="99">
        <f>SUMIF('B.4 Other'!$A$3:$A$78,Revenue!A37,'B.4 Other'!$F$3:$F$78)</f>
        <v>0</v>
      </c>
      <c r="I37" s="100">
        <f t="shared" si="0"/>
        <v>0</v>
      </c>
      <c r="J37" s="98">
        <f t="shared" si="1"/>
        <v>0</v>
      </c>
      <c r="K37" s="101">
        <f>+'Indirect costs'!K36</f>
        <v>0</v>
      </c>
      <c r="L37" s="102">
        <f t="shared" si="2"/>
        <v>0</v>
      </c>
      <c r="M37" s="103">
        <f t="shared" si="3"/>
        <v>0</v>
      </c>
      <c r="N37" s="109"/>
      <c r="O37" s="103">
        <f t="shared" si="4"/>
        <v>0</v>
      </c>
      <c r="P37" s="296"/>
      <c r="Q37" s="109"/>
      <c r="R37" s="111"/>
      <c r="S37" s="104">
        <f t="shared" si="5"/>
        <v>0</v>
      </c>
    </row>
    <row r="38" spans="1:19" s="97" customFormat="1" ht="16" x14ac:dyDescent="0.15">
      <c r="A38" s="64" t="s">
        <v>557</v>
      </c>
      <c r="B38" s="89">
        <f>+IFERROR(VLOOKUP(A38,ConsolidatedBudget!$A$40:$E$79,2,FALSE),"")</f>
        <v>0</v>
      </c>
      <c r="C38" s="90">
        <f>+IFERROR(VLOOKUP(A38,ConsolidatedBudget!$A$40:$E$79,4,FALSE),"")</f>
        <v>0</v>
      </c>
      <c r="D38" s="98">
        <f>SUMIF('A. Staff'!$A$6:$A$100,A38,'A. Staff'!$E$6:$E$100)</f>
        <v>0</v>
      </c>
      <c r="E38" s="99">
        <f>SUMIF('B.1 Travel and subsistence'!$A$3:$A$220,Revenue!A38,'B.1 Travel and subsistence'!$K$3:$K$220)</f>
        <v>0</v>
      </c>
      <c r="F38" s="99">
        <f>SUMIF('B.2 Equipment'!$A$4:$A$53,Revenue!A38,'B.2 Equipment'!$J$4:$J$53)</f>
        <v>0</v>
      </c>
      <c r="G38" s="99">
        <f>SUMIF('B.3 Subcontracting'!$A$3:$A$47,Revenue!A38,'B.3 Subcontracting'!$F$3:$F$47)</f>
        <v>0</v>
      </c>
      <c r="H38" s="99">
        <f>SUMIF('B.4 Other'!$A$3:$A$78,Revenue!A38,'B.4 Other'!$F$3:$F$78)</f>
        <v>0</v>
      </c>
      <c r="I38" s="100">
        <f t="shared" si="0"/>
        <v>0</v>
      </c>
      <c r="J38" s="98">
        <f t="shared" si="1"/>
        <v>0</v>
      </c>
      <c r="K38" s="101">
        <f>+'Indirect costs'!K37</f>
        <v>0</v>
      </c>
      <c r="L38" s="102">
        <f t="shared" si="2"/>
        <v>0</v>
      </c>
      <c r="M38" s="103">
        <f t="shared" si="3"/>
        <v>0</v>
      </c>
      <c r="N38" s="109"/>
      <c r="O38" s="103">
        <f t="shared" si="4"/>
        <v>0</v>
      </c>
      <c r="P38" s="296"/>
      <c r="Q38" s="252"/>
      <c r="R38" s="253"/>
      <c r="S38" s="104">
        <f t="shared" si="5"/>
        <v>0</v>
      </c>
    </row>
    <row r="39" spans="1:19" s="97" customFormat="1" ht="16" x14ac:dyDescent="0.15">
      <c r="A39" s="64" t="s">
        <v>558</v>
      </c>
      <c r="B39" s="89">
        <f>+IFERROR(VLOOKUP(A39,ConsolidatedBudget!$A$40:$E$79,2,FALSE),"")</f>
        <v>0</v>
      </c>
      <c r="C39" s="90">
        <f>+IFERROR(VLOOKUP(A39,ConsolidatedBudget!$A$40:$E$79,4,FALSE),"")</f>
        <v>0</v>
      </c>
      <c r="D39" s="98">
        <f>SUMIF('A. Staff'!$A$6:$A$100,A39,'A. Staff'!$E$6:$E$100)</f>
        <v>0</v>
      </c>
      <c r="E39" s="99">
        <f>SUMIF('B.1 Travel and subsistence'!$A$3:$A$220,Revenue!A39,'B.1 Travel and subsistence'!$K$3:$K$220)</f>
        <v>0</v>
      </c>
      <c r="F39" s="99">
        <f>SUMIF('B.2 Equipment'!$A$4:$A$53,Revenue!A39,'B.2 Equipment'!$J$4:$J$53)</f>
        <v>0</v>
      </c>
      <c r="G39" s="99">
        <f>SUMIF('B.3 Subcontracting'!$A$3:$A$47,Revenue!A39,'B.3 Subcontracting'!$F$3:$F$47)</f>
        <v>0</v>
      </c>
      <c r="H39" s="99">
        <f>SUMIF('B.4 Other'!$A$3:$A$78,Revenue!A39,'B.4 Other'!$F$3:$F$78)</f>
        <v>0</v>
      </c>
      <c r="I39" s="100">
        <f t="shared" si="0"/>
        <v>0</v>
      </c>
      <c r="J39" s="98">
        <f t="shared" si="1"/>
        <v>0</v>
      </c>
      <c r="K39" s="101">
        <f>+'Indirect costs'!K38</f>
        <v>0</v>
      </c>
      <c r="L39" s="102">
        <f t="shared" si="2"/>
        <v>0</v>
      </c>
      <c r="M39" s="103">
        <f t="shared" si="3"/>
        <v>0</v>
      </c>
      <c r="N39" s="109"/>
      <c r="O39" s="103">
        <f t="shared" si="4"/>
        <v>0</v>
      </c>
      <c r="P39" s="296"/>
      <c r="Q39" s="252"/>
      <c r="R39" s="253"/>
      <c r="S39" s="104">
        <f t="shared" si="5"/>
        <v>0</v>
      </c>
    </row>
    <row r="40" spans="1:19" s="97" customFormat="1" ht="16" x14ac:dyDescent="0.15">
      <c r="A40" s="64" t="s">
        <v>559</v>
      </c>
      <c r="B40" s="89">
        <f>+IFERROR(VLOOKUP(A40,ConsolidatedBudget!$A$40:$E$79,2,FALSE),"")</f>
        <v>0</v>
      </c>
      <c r="C40" s="90">
        <f>+IFERROR(VLOOKUP(A40,ConsolidatedBudget!$A$40:$E$79,4,FALSE),"")</f>
        <v>0</v>
      </c>
      <c r="D40" s="98">
        <f>SUMIF('A. Staff'!$A$6:$A$100,A40,'A. Staff'!$E$6:$E$100)</f>
        <v>0</v>
      </c>
      <c r="E40" s="99">
        <f>SUMIF('B.1 Travel and subsistence'!$A$3:$A$220,Revenue!A40,'B.1 Travel and subsistence'!$K$3:$K$220)</f>
        <v>0</v>
      </c>
      <c r="F40" s="99">
        <f>SUMIF('B.2 Equipment'!$A$4:$A$53,Revenue!A40,'B.2 Equipment'!$J$4:$J$53)</f>
        <v>0</v>
      </c>
      <c r="G40" s="99">
        <f>SUMIF('B.3 Subcontracting'!$A$3:$A$47,Revenue!A40,'B.3 Subcontracting'!$F$3:$F$47)</f>
        <v>0</v>
      </c>
      <c r="H40" s="99">
        <f>SUMIF('B.4 Other'!$A$3:$A$78,Revenue!A40,'B.4 Other'!$F$3:$F$78)</f>
        <v>0</v>
      </c>
      <c r="I40" s="100">
        <f t="shared" si="0"/>
        <v>0</v>
      </c>
      <c r="J40" s="98">
        <f t="shared" si="1"/>
        <v>0</v>
      </c>
      <c r="K40" s="101">
        <f>+'Indirect costs'!K39</f>
        <v>0</v>
      </c>
      <c r="L40" s="102">
        <f t="shared" si="2"/>
        <v>0</v>
      </c>
      <c r="M40" s="103">
        <f t="shared" si="3"/>
        <v>0</v>
      </c>
      <c r="N40" s="109"/>
      <c r="O40" s="103">
        <f t="shared" si="4"/>
        <v>0</v>
      </c>
      <c r="P40" s="296"/>
      <c r="Q40" s="252"/>
      <c r="R40" s="253"/>
      <c r="S40" s="104">
        <f t="shared" si="5"/>
        <v>0</v>
      </c>
    </row>
    <row r="41" spans="1:19" s="97" customFormat="1" ht="16" x14ac:dyDescent="0.15">
      <c r="A41" s="64" t="s">
        <v>560</v>
      </c>
      <c r="B41" s="89">
        <f>+IFERROR(VLOOKUP(A41,ConsolidatedBudget!$A$40:$E$79,2,FALSE),"")</f>
        <v>0</v>
      </c>
      <c r="C41" s="90">
        <f>+IFERROR(VLOOKUP(A41,ConsolidatedBudget!$A$40:$E$79,4,FALSE),"")</f>
        <v>0</v>
      </c>
      <c r="D41" s="98">
        <f>SUMIF('A. Staff'!$A$6:$A$100,A41,'A. Staff'!$E$6:$E$100)</f>
        <v>0</v>
      </c>
      <c r="E41" s="99">
        <f>SUMIF('B.1 Travel and subsistence'!$A$3:$A$220,Revenue!A41,'B.1 Travel and subsistence'!$K$3:$K$220)</f>
        <v>0</v>
      </c>
      <c r="F41" s="99">
        <f>SUMIF('B.2 Equipment'!$A$4:$A$53,Revenue!A41,'B.2 Equipment'!$J$4:$J$53)</f>
        <v>0</v>
      </c>
      <c r="G41" s="99">
        <f>SUMIF('B.3 Subcontracting'!$A$3:$A$47,Revenue!A41,'B.3 Subcontracting'!$F$3:$F$47)</f>
        <v>0</v>
      </c>
      <c r="H41" s="99">
        <f>SUMIF('B.4 Other'!$A$3:$A$78,Revenue!A41,'B.4 Other'!$F$3:$F$78)</f>
        <v>0</v>
      </c>
      <c r="I41" s="100">
        <f t="shared" si="0"/>
        <v>0</v>
      </c>
      <c r="J41" s="98">
        <f t="shared" si="1"/>
        <v>0</v>
      </c>
      <c r="K41" s="101">
        <f>+'Indirect costs'!K40</f>
        <v>0</v>
      </c>
      <c r="L41" s="102">
        <f t="shared" si="2"/>
        <v>0</v>
      </c>
      <c r="M41" s="103">
        <f t="shared" si="3"/>
        <v>0</v>
      </c>
      <c r="N41" s="109"/>
      <c r="O41" s="103">
        <f t="shared" si="4"/>
        <v>0</v>
      </c>
      <c r="P41" s="296"/>
      <c r="Q41" s="252"/>
      <c r="R41" s="253"/>
      <c r="S41" s="104">
        <f t="shared" si="5"/>
        <v>0</v>
      </c>
    </row>
    <row r="42" spans="1:19" s="97" customFormat="1" ht="16" x14ac:dyDescent="0.15">
      <c r="A42" s="64" t="s">
        <v>561</v>
      </c>
      <c r="B42" s="89">
        <f>+IFERROR(VLOOKUP(A42,ConsolidatedBudget!$A$40:$E$79,2,FALSE),"")</f>
        <v>0</v>
      </c>
      <c r="C42" s="90">
        <f>+IFERROR(VLOOKUP(A42,ConsolidatedBudget!$A$40:$E$79,4,FALSE),"")</f>
        <v>0</v>
      </c>
      <c r="D42" s="98">
        <f>SUMIF('A. Staff'!$A$6:$A$100,A42,'A. Staff'!$E$6:$E$100)</f>
        <v>0</v>
      </c>
      <c r="E42" s="99">
        <f>SUMIF('B.1 Travel and subsistence'!$A$3:$A$220,Revenue!A42,'B.1 Travel and subsistence'!$K$3:$K$220)</f>
        <v>0</v>
      </c>
      <c r="F42" s="99">
        <f>SUMIF('B.2 Equipment'!$A$4:$A$53,Revenue!A42,'B.2 Equipment'!$J$4:$J$53)</f>
        <v>0</v>
      </c>
      <c r="G42" s="99">
        <f>SUMIF('B.3 Subcontracting'!$A$3:$A$47,Revenue!A42,'B.3 Subcontracting'!$F$3:$F$47)</f>
        <v>0</v>
      </c>
      <c r="H42" s="99">
        <f>SUMIF('B.4 Other'!$A$3:$A$78,Revenue!A42,'B.4 Other'!$F$3:$F$78)</f>
        <v>0</v>
      </c>
      <c r="I42" s="100">
        <f t="shared" si="0"/>
        <v>0</v>
      </c>
      <c r="J42" s="98">
        <f t="shared" si="1"/>
        <v>0</v>
      </c>
      <c r="K42" s="101">
        <f>+'Indirect costs'!K41</f>
        <v>0</v>
      </c>
      <c r="L42" s="102">
        <f t="shared" si="2"/>
        <v>0</v>
      </c>
      <c r="M42" s="103">
        <f t="shared" si="3"/>
        <v>0</v>
      </c>
      <c r="N42" s="109"/>
      <c r="O42" s="103">
        <f t="shared" si="4"/>
        <v>0</v>
      </c>
      <c r="P42" s="296"/>
      <c r="Q42" s="252"/>
      <c r="R42" s="253"/>
      <c r="S42" s="104">
        <f t="shared" si="5"/>
        <v>0</v>
      </c>
    </row>
    <row r="43" spans="1:19" s="97" customFormat="1" ht="16" x14ac:dyDescent="0.15">
      <c r="A43" s="64" t="s">
        <v>562</v>
      </c>
      <c r="B43" s="89">
        <f>+IFERROR(VLOOKUP(A43,ConsolidatedBudget!$A$40:$E$79,2,FALSE),"")</f>
        <v>0</v>
      </c>
      <c r="C43" s="90">
        <f>+IFERROR(VLOOKUP(A43,ConsolidatedBudget!$A$40:$E$79,4,FALSE),"")</f>
        <v>0</v>
      </c>
      <c r="D43" s="98">
        <f>SUMIF('A. Staff'!$A$6:$A$100,A43,'A. Staff'!$E$6:$E$100)</f>
        <v>0</v>
      </c>
      <c r="E43" s="99">
        <f>SUMIF('B.1 Travel and subsistence'!$A$3:$A$220,Revenue!A43,'B.1 Travel and subsistence'!$K$3:$K$220)</f>
        <v>0</v>
      </c>
      <c r="F43" s="99">
        <f>SUMIF('B.2 Equipment'!$A$4:$A$53,Revenue!A43,'B.2 Equipment'!$J$4:$J$53)</f>
        <v>0</v>
      </c>
      <c r="G43" s="99">
        <f>SUMIF('B.3 Subcontracting'!$A$3:$A$47,Revenue!A43,'B.3 Subcontracting'!$F$3:$F$47)</f>
        <v>0</v>
      </c>
      <c r="H43" s="99">
        <f>SUMIF('B.4 Other'!$A$3:$A$78,Revenue!A43,'B.4 Other'!$F$3:$F$78)</f>
        <v>0</v>
      </c>
      <c r="I43" s="100">
        <f t="shared" si="0"/>
        <v>0</v>
      </c>
      <c r="J43" s="98">
        <f t="shared" si="1"/>
        <v>0</v>
      </c>
      <c r="K43" s="101">
        <f>+'Indirect costs'!K42</f>
        <v>0</v>
      </c>
      <c r="L43" s="102">
        <f t="shared" si="2"/>
        <v>0</v>
      </c>
      <c r="M43" s="103">
        <f t="shared" si="3"/>
        <v>0</v>
      </c>
      <c r="N43" s="109"/>
      <c r="O43" s="103">
        <f t="shared" si="4"/>
        <v>0</v>
      </c>
      <c r="P43" s="296"/>
      <c r="Q43" s="252"/>
      <c r="R43" s="253"/>
      <c r="S43" s="104">
        <f t="shared" si="5"/>
        <v>0</v>
      </c>
    </row>
    <row r="44" spans="1:19" s="97" customFormat="1" ht="16" x14ac:dyDescent="0.15">
      <c r="A44" s="64" t="s">
        <v>563</v>
      </c>
      <c r="B44" s="89">
        <f>+IFERROR(VLOOKUP(A44,ConsolidatedBudget!$A$40:$E$79,2,FALSE),"")</f>
        <v>0</v>
      </c>
      <c r="C44" s="90">
        <f>+IFERROR(VLOOKUP(A44,ConsolidatedBudget!$A$40:$E$79,4,FALSE),"")</f>
        <v>0</v>
      </c>
      <c r="D44" s="98">
        <f>SUMIF('A. Staff'!$A$6:$A$100,A44,'A. Staff'!$E$6:$E$100)</f>
        <v>0</v>
      </c>
      <c r="E44" s="99">
        <f>SUMIF('B.1 Travel and subsistence'!$A$3:$A$220,Revenue!A44,'B.1 Travel and subsistence'!$K$3:$K$220)</f>
        <v>0</v>
      </c>
      <c r="F44" s="99">
        <f>SUMIF('B.2 Equipment'!$A$4:$A$53,Revenue!A44,'B.2 Equipment'!$J$4:$J$53)</f>
        <v>0</v>
      </c>
      <c r="G44" s="99">
        <f>SUMIF('B.3 Subcontracting'!$A$3:$A$47,Revenue!A44,'B.3 Subcontracting'!$F$3:$F$47)</f>
        <v>0</v>
      </c>
      <c r="H44" s="99">
        <f>SUMIF('B.4 Other'!$A$3:$A$78,Revenue!A44,'B.4 Other'!$F$3:$F$78)</f>
        <v>0</v>
      </c>
      <c r="I44" s="100">
        <f t="shared" si="0"/>
        <v>0</v>
      </c>
      <c r="J44" s="98">
        <f t="shared" si="1"/>
        <v>0</v>
      </c>
      <c r="K44" s="101">
        <f>+'Indirect costs'!K43</f>
        <v>0</v>
      </c>
      <c r="L44" s="102">
        <f t="shared" si="2"/>
        <v>0</v>
      </c>
      <c r="M44" s="103">
        <f t="shared" si="3"/>
        <v>0</v>
      </c>
      <c r="N44" s="109"/>
      <c r="O44" s="103">
        <f t="shared" si="4"/>
        <v>0</v>
      </c>
      <c r="P44" s="296"/>
      <c r="Q44" s="252"/>
      <c r="R44" s="253"/>
      <c r="S44" s="104">
        <f t="shared" si="5"/>
        <v>0</v>
      </c>
    </row>
    <row r="45" spans="1:19" s="97" customFormat="1" ht="16" x14ac:dyDescent="0.15">
      <c r="A45" s="64" t="s">
        <v>564</v>
      </c>
      <c r="B45" s="89">
        <f>+IFERROR(VLOOKUP(A45,ConsolidatedBudget!$A$40:$E$79,2,FALSE),"")</f>
        <v>0</v>
      </c>
      <c r="C45" s="90">
        <f>+IFERROR(VLOOKUP(A45,ConsolidatedBudget!$A$40:$E$79,4,FALSE),"")</f>
        <v>0</v>
      </c>
      <c r="D45" s="98">
        <f>SUMIF('A. Staff'!$A$6:$A$100,A45,'A. Staff'!$E$6:$E$100)</f>
        <v>0</v>
      </c>
      <c r="E45" s="99">
        <f>SUMIF('B.1 Travel and subsistence'!$A$3:$A$220,Revenue!A45,'B.1 Travel and subsistence'!$K$3:$K$220)</f>
        <v>0</v>
      </c>
      <c r="F45" s="99">
        <f>SUMIF('B.2 Equipment'!$A$4:$A$53,Revenue!A45,'B.2 Equipment'!$J$4:$J$53)</f>
        <v>0</v>
      </c>
      <c r="G45" s="99">
        <f>SUMIF('B.3 Subcontracting'!$A$3:$A$47,Revenue!A45,'B.3 Subcontracting'!$F$3:$F$47)</f>
        <v>0</v>
      </c>
      <c r="H45" s="99">
        <f>SUMIF('B.4 Other'!$A$3:$A$78,Revenue!A45,'B.4 Other'!$F$3:$F$78)</f>
        <v>0</v>
      </c>
      <c r="I45" s="100">
        <f t="shared" si="0"/>
        <v>0</v>
      </c>
      <c r="J45" s="98">
        <f t="shared" si="1"/>
        <v>0</v>
      </c>
      <c r="K45" s="101">
        <f>+'Indirect costs'!K44</f>
        <v>0</v>
      </c>
      <c r="L45" s="102">
        <f t="shared" si="2"/>
        <v>0</v>
      </c>
      <c r="M45" s="103">
        <f t="shared" si="3"/>
        <v>0</v>
      </c>
      <c r="N45" s="109"/>
      <c r="O45" s="103">
        <f t="shared" si="4"/>
        <v>0</v>
      </c>
      <c r="P45" s="296"/>
      <c r="Q45" s="252"/>
      <c r="R45" s="253"/>
      <c r="S45" s="104">
        <f t="shared" si="5"/>
        <v>0</v>
      </c>
    </row>
    <row r="46" spans="1:19" s="97" customFormat="1" ht="16" x14ac:dyDescent="0.15">
      <c r="A46" s="64" t="s">
        <v>565</v>
      </c>
      <c r="B46" s="89">
        <f>+IFERROR(VLOOKUP(A46,ConsolidatedBudget!$A$40:$E$79,2,FALSE),"")</f>
        <v>0</v>
      </c>
      <c r="C46" s="90">
        <f>+IFERROR(VLOOKUP(A46,ConsolidatedBudget!$A$40:$E$79,4,FALSE),"")</f>
        <v>0</v>
      </c>
      <c r="D46" s="98">
        <f>SUMIF('A. Staff'!$A$6:$A$100,A46,'A. Staff'!$E$6:$E$100)</f>
        <v>0</v>
      </c>
      <c r="E46" s="99">
        <f>SUMIF('B.1 Travel and subsistence'!$A$3:$A$220,Revenue!A46,'B.1 Travel and subsistence'!$K$3:$K$220)</f>
        <v>0</v>
      </c>
      <c r="F46" s="99">
        <f>SUMIF('B.2 Equipment'!$A$4:$A$53,Revenue!A46,'B.2 Equipment'!$J$4:$J$53)</f>
        <v>0</v>
      </c>
      <c r="G46" s="99">
        <f>SUMIF('B.3 Subcontracting'!$A$3:$A$47,Revenue!A46,'B.3 Subcontracting'!$F$3:$F$47)</f>
        <v>0</v>
      </c>
      <c r="H46" s="99">
        <f>SUMIF('B.4 Other'!$A$3:$A$78,Revenue!A46,'B.4 Other'!$F$3:$F$78)</f>
        <v>0</v>
      </c>
      <c r="I46" s="100">
        <f t="shared" si="0"/>
        <v>0</v>
      </c>
      <c r="J46" s="98">
        <f t="shared" si="1"/>
        <v>0</v>
      </c>
      <c r="K46" s="101">
        <f>+'Indirect costs'!K45</f>
        <v>0</v>
      </c>
      <c r="L46" s="102">
        <f t="shared" si="2"/>
        <v>0</v>
      </c>
      <c r="M46" s="103">
        <f t="shared" si="3"/>
        <v>0</v>
      </c>
      <c r="N46" s="109"/>
      <c r="O46" s="103">
        <f t="shared" si="4"/>
        <v>0</v>
      </c>
      <c r="P46" s="296"/>
      <c r="Q46" s="252"/>
      <c r="R46" s="253"/>
      <c r="S46" s="104">
        <f t="shared" si="5"/>
        <v>0</v>
      </c>
    </row>
    <row r="47" spans="1:19" s="97" customFormat="1" ht="16" x14ac:dyDescent="0.15">
      <c r="A47" s="64" t="s">
        <v>566</v>
      </c>
      <c r="B47" s="89">
        <f>+IFERROR(VLOOKUP(A47,ConsolidatedBudget!$A$40:$E$79,2,FALSE),"")</f>
        <v>0</v>
      </c>
      <c r="C47" s="90">
        <f>+IFERROR(VLOOKUP(A47,ConsolidatedBudget!$A$40:$E$79,4,FALSE),"")</f>
        <v>0</v>
      </c>
      <c r="D47" s="98">
        <f>SUMIF('A. Staff'!$A$6:$A$100,A47,'A. Staff'!$E$6:$E$100)</f>
        <v>0</v>
      </c>
      <c r="E47" s="99">
        <f>SUMIF('B.1 Travel and subsistence'!$A$3:$A$220,Revenue!A47,'B.1 Travel and subsistence'!$K$3:$K$220)</f>
        <v>0</v>
      </c>
      <c r="F47" s="99">
        <f>SUMIF('B.2 Equipment'!$A$4:$A$53,Revenue!A47,'B.2 Equipment'!$J$4:$J$53)</f>
        <v>0</v>
      </c>
      <c r="G47" s="99">
        <f>SUMIF('B.3 Subcontracting'!$A$3:$A$47,Revenue!A47,'B.3 Subcontracting'!$F$3:$F$47)</f>
        <v>0</v>
      </c>
      <c r="H47" s="99">
        <f>SUMIF('B.4 Other'!$A$3:$A$78,Revenue!A47,'B.4 Other'!$F$3:$F$78)</f>
        <v>0</v>
      </c>
      <c r="I47" s="100">
        <f t="shared" si="0"/>
        <v>0</v>
      </c>
      <c r="J47" s="98">
        <f t="shared" si="1"/>
        <v>0</v>
      </c>
      <c r="K47" s="101">
        <f>+'Indirect costs'!K46</f>
        <v>0</v>
      </c>
      <c r="L47" s="102">
        <f t="shared" si="2"/>
        <v>0</v>
      </c>
      <c r="M47" s="103">
        <f t="shared" si="3"/>
        <v>0</v>
      </c>
      <c r="N47" s="109"/>
      <c r="O47" s="103">
        <f t="shared" si="4"/>
        <v>0</v>
      </c>
      <c r="P47" s="296"/>
      <c r="Q47" s="252"/>
      <c r="R47" s="253"/>
      <c r="S47" s="104">
        <f t="shared" si="5"/>
        <v>0</v>
      </c>
    </row>
    <row r="48" spans="1:19" s="97" customFormat="1" ht="16" x14ac:dyDescent="0.15">
      <c r="A48" s="64" t="s">
        <v>567</v>
      </c>
      <c r="B48" s="89">
        <f>+IFERROR(VLOOKUP(A48,ConsolidatedBudget!$A$40:$E$79,2,FALSE),"")</f>
        <v>0</v>
      </c>
      <c r="C48" s="90">
        <f>+IFERROR(VLOOKUP(A48,ConsolidatedBudget!$A$40:$E$79,4,FALSE),"")</f>
        <v>0</v>
      </c>
      <c r="D48" s="98">
        <f>SUMIF('A. Staff'!$A$6:$A$100,A48,'A. Staff'!$E$6:$E$100)</f>
        <v>0</v>
      </c>
      <c r="E48" s="99">
        <f>SUMIF('B.1 Travel and subsistence'!$A$3:$A$220,Revenue!A48,'B.1 Travel and subsistence'!$K$3:$K$220)</f>
        <v>0</v>
      </c>
      <c r="F48" s="99">
        <f>SUMIF('B.2 Equipment'!$A$4:$A$53,Revenue!A48,'B.2 Equipment'!$J$4:$J$53)</f>
        <v>0</v>
      </c>
      <c r="G48" s="99">
        <f>SUMIF('B.3 Subcontracting'!$A$3:$A$47,Revenue!A48,'B.3 Subcontracting'!$F$3:$F$47)</f>
        <v>0</v>
      </c>
      <c r="H48" s="99">
        <f>SUMIF('B.4 Other'!$A$3:$A$78,Revenue!A48,'B.4 Other'!$F$3:$F$78)</f>
        <v>0</v>
      </c>
      <c r="I48" s="100">
        <f t="shared" si="0"/>
        <v>0</v>
      </c>
      <c r="J48" s="98">
        <f t="shared" si="1"/>
        <v>0</v>
      </c>
      <c r="K48" s="101">
        <f>+'Indirect costs'!K47</f>
        <v>0</v>
      </c>
      <c r="L48" s="102">
        <f t="shared" si="2"/>
        <v>0</v>
      </c>
      <c r="M48" s="103">
        <f t="shared" si="3"/>
        <v>0</v>
      </c>
      <c r="N48" s="109"/>
      <c r="O48" s="103">
        <f t="shared" si="4"/>
        <v>0</v>
      </c>
      <c r="P48" s="296"/>
      <c r="Q48" s="252"/>
      <c r="R48" s="253"/>
      <c r="S48" s="104">
        <f t="shared" si="5"/>
        <v>0</v>
      </c>
    </row>
    <row r="49" spans="1:256" s="97" customFormat="1" ht="17" thickBot="1" x14ac:dyDescent="0.2">
      <c r="A49" s="267" t="s">
        <v>568</v>
      </c>
      <c r="B49" s="89">
        <f>+IFERROR(VLOOKUP(A49,ConsolidatedBudget!$A$40:$E$79,2,FALSE),"")</f>
        <v>0</v>
      </c>
      <c r="C49" s="90">
        <f>+IFERROR(VLOOKUP(A49,ConsolidatedBudget!$A$40:$E$79,4,FALSE),"")</f>
        <v>0</v>
      </c>
      <c r="D49" s="289">
        <f>SUMIF('A. Staff'!$A$6:$A$100,A49,'A. Staff'!$E$6:$E$100)</f>
        <v>0</v>
      </c>
      <c r="E49" s="290">
        <f>SUMIF('B.1 Travel and subsistence'!$A$3:$A$220,Revenue!A49,'B.1 Travel and subsistence'!$K$3:$K$220)</f>
        <v>0</v>
      </c>
      <c r="F49" s="290">
        <f>SUMIF('B.2 Equipment'!$A$4:$A$53,Revenue!A49,'B.2 Equipment'!$J$4:$J$53)</f>
        <v>0</v>
      </c>
      <c r="G49" s="290">
        <f>SUMIF('B.3 Subcontracting'!$A$3:$A$47,Revenue!A49,'B.3 Subcontracting'!$F$3:$F$47)</f>
        <v>0</v>
      </c>
      <c r="H49" s="290">
        <f>SUMIF('B.4 Other'!$A$3:$A$78,Revenue!A49,'B.4 Other'!$F$3:$F$78)</f>
        <v>0</v>
      </c>
      <c r="I49" s="291">
        <f t="shared" si="0"/>
        <v>0</v>
      </c>
      <c r="J49" s="289">
        <f t="shared" si="1"/>
        <v>0</v>
      </c>
      <c r="K49" s="292">
        <f>+'Indirect costs'!K48</f>
        <v>0</v>
      </c>
      <c r="L49" s="293">
        <f t="shared" si="2"/>
        <v>0</v>
      </c>
      <c r="M49" s="294">
        <f t="shared" si="3"/>
        <v>0</v>
      </c>
      <c r="N49" s="295"/>
      <c r="O49" s="294">
        <f t="shared" si="4"/>
        <v>0</v>
      </c>
      <c r="P49" s="296"/>
      <c r="Q49" s="252"/>
      <c r="R49" s="253"/>
      <c r="S49" s="104">
        <f t="shared" si="5"/>
        <v>0</v>
      </c>
    </row>
    <row r="50" spans="1:256" s="108" customFormat="1" ht="51" customHeight="1" thickBot="1" x14ac:dyDescent="0.2">
      <c r="A50" s="268" t="str">
        <f>Translation!A145</f>
        <v>Total</v>
      </c>
      <c r="B50" s="269"/>
      <c r="C50" s="269"/>
      <c r="D50" s="281">
        <f t="shared" ref="D50:I50" si="6">SUM(D10:D49)</f>
        <v>209705</v>
      </c>
      <c r="E50" s="271">
        <f t="shared" si="6"/>
        <v>53200</v>
      </c>
      <c r="F50" s="272">
        <f t="shared" si="6"/>
        <v>3800</v>
      </c>
      <c r="G50" s="272">
        <f t="shared" si="6"/>
        <v>14000</v>
      </c>
      <c r="H50" s="273">
        <f t="shared" si="6"/>
        <v>54650</v>
      </c>
      <c r="I50" s="270">
        <f t="shared" si="6"/>
        <v>125650</v>
      </c>
      <c r="J50" s="247">
        <f>IF(D50+I50&lt;&gt;SUM(J10:J49),"ERROR",D50+I50)</f>
        <v>335355</v>
      </c>
      <c r="K50" s="276">
        <f>SUM(K10:K49)</f>
        <v>23475</v>
      </c>
      <c r="L50" s="107">
        <f>SUM(L10:L49)</f>
        <v>358830</v>
      </c>
      <c r="M50" s="277"/>
      <c r="N50" s="278">
        <f>SUM(N10:N49)</f>
        <v>287063</v>
      </c>
      <c r="O50" s="279"/>
      <c r="P50" s="280">
        <f>SUM(P10:P49)</f>
        <v>71767</v>
      </c>
      <c r="Q50" s="280">
        <f>SUM(Q10:Q49)</f>
        <v>0</v>
      </c>
      <c r="R50" s="112"/>
      <c r="S50" s="107">
        <f>SUM(S10:S49)</f>
        <v>358830</v>
      </c>
      <c r="T50" s="590"/>
      <c r="U50" s="590"/>
      <c r="V50" s="590"/>
      <c r="W50" s="590"/>
      <c r="X50" s="590"/>
      <c r="Y50" s="590"/>
      <c r="Z50" s="590"/>
      <c r="AA50" s="590"/>
      <c r="AB50" s="590"/>
      <c r="AC50" s="590"/>
      <c r="AD50" s="590"/>
      <c r="AE50" s="590"/>
      <c r="AF50" s="590"/>
      <c r="AG50" s="590"/>
      <c r="AH50" s="590"/>
    </row>
    <row r="51" spans="1:256" ht="18.75" customHeight="1" x14ac:dyDescent="0.15">
      <c r="A51" s="582" t="str">
        <f>IF(OR(L50&lt;S50,L50&gt;S50),Translation!A50," ")</f>
        <v xml:space="preserve"> </v>
      </c>
      <c r="B51" s="582"/>
      <c r="C51" s="582"/>
      <c r="D51" s="582"/>
      <c r="E51" s="582"/>
      <c r="F51" s="582"/>
      <c r="G51" s="582"/>
      <c r="H51" s="582"/>
      <c r="I51" s="582"/>
      <c r="J51" s="582"/>
      <c r="K51" s="582"/>
      <c r="L51" s="582"/>
      <c r="M51" s="582"/>
      <c r="N51" s="582"/>
      <c r="O51" s="582"/>
      <c r="P51" s="582"/>
      <c r="Q51" s="582"/>
      <c r="R51" s="582"/>
      <c r="S51" s="582"/>
    </row>
    <row r="52" spans="1:256" hidden="1" x14ac:dyDescent="0.2"/>
    <row r="53" spans="1:256" hidden="1" x14ac:dyDescent="0.2"/>
    <row r="54" spans="1:256" hidden="1" x14ac:dyDescent="0.2"/>
    <row r="55" spans="1:256" hidden="1" x14ac:dyDescent="0.2"/>
    <row r="56" spans="1:256" hidden="1"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s="4" customFormat="1" hidden="1" x14ac:dyDescent="0.2">
      <c r="D63" s="9"/>
      <c r="E63" s="2"/>
      <c r="F63" s="2"/>
      <c r="G63" s="2"/>
      <c r="H63" s="2"/>
      <c r="I63" s="2"/>
      <c r="J63" s="11"/>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4" customFormat="1" hidden="1" x14ac:dyDescent="0.2">
      <c r="D64" s="9"/>
      <c r="E64" s="2"/>
      <c r="F64" s="2"/>
      <c r="G64" s="2"/>
      <c r="H64" s="2"/>
      <c r="I64" s="2"/>
      <c r="J64" s="11"/>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4:256" s="4" customFormat="1" hidden="1" x14ac:dyDescent="0.2">
      <c r="D65" s="9"/>
      <c r="E65" s="2"/>
      <c r="F65" s="2"/>
      <c r="G65" s="2"/>
      <c r="H65" s="2"/>
      <c r="I65" s="2"/>
      <c r="J65" s="11"/>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4:256" s="4" customFormat="1" hidden="1" x14ac:dyDescent="0.2">
      <c r="D66" s="9"/>
      <c r="E66" s="2"/>
      <c r="F66" s="2"/>
      <c r="G66" s="2"/>
      <c r="H66" s="2"/>
      <c r="I66" s="2"/>
      <c r="J66" s="11"/>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4:256" s="4" customFormat="1" hidden="1" x14ac:dyDescent="0.2">
      <c r="D67" s="9"/>
      <c r="E67" s="2"/>
      <c r="F67" s="2"/>
      <c r="G67" s="2"/>
      <c r="H67" s="2"/>
      <c r="I67" s="2"/>
      <c r="J67" s="11"/>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4:256" s="4" customFormat="1" hidden="1" x14ac:dyDescent="0.2">
      <c r="D68" s="9"/>
      <c r="E68" s="2"/>
      <c r="F68" s="2"/>
      <c r="G68" s="2"/>
      <c r="H68" s="2"/>
      <c r="I68" s="2"/>
      <c r="J68" s="11"/>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4:256" s="4" customFormat="1" hidden="1" x14ac:dyDescent="0.2">
      <c r="D69" s="9"/>
      <c r="E69" s="2"/>
      <c r="F69" s="2"/>
      <c r="G69" s="2"/>
      <c r="H69" s="2"/>
      <c r="I69" s="2"/>
      <c r="J69" s="11"/>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4:256" s="4" customFormat="1" hidden="1" x14ac:dyDescent="0.2">
      <c r="D70" s="9"/>
      <c r="E70" s="2"/>
      <c r="F70" s="2"/>
      <c r="G70" s="2"/>
      <c r="H70" s="2"/>
      <c r="I70" s="2"/>
      <c r="J70" s="11"/>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4:256" s="4" customFormat="1" hidden="1" x14ac:dyDescent="0.2">
      <c r="D71" s="9"/>
      <c r="E71" s="2"/>
      <c r="F71" s="2"/>
      <c r="G71" s="2"/>
      <c r="H71" s="2"/>
      <c r="I71" s="2"/>
      <c r="J71" s="11"/>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4:256" s="4" customFormat="1" hidden="1" x14ac:dyDescent="0.2">
      <c r="D72" s="9"/>
      <c r="E72" s="2"/>
      <c r="F72" s="2"/>
      <c r="G72" s="2"/>
      <c r="H72" s="2"/>
      <c r="I72" s="2"/>
      <c r="J72" s="11"/>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4:256" s="4" customFormat="1" hidden="1" x14ac:dyDescent="0.2">
      <c r="D73" s="9"/>
      <c r="E73" s="2"/>
      <c r="F73" s="2"/>
      <c r="G73" s="2"/>
      <c r="H73" s="2"/>
      <c r="I73" s="2"/>
      <c r="J73" s="11"/>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4:256" s="4" customFormat="1" hidden="1" x14ac:dyDescent="0.2">
      <c r="D74" s="9"/>
      <c r="E74" s="2"/>
      <c r="F74" s="2"/>
      <c r="G74" s="2"/>
      <c r="H74" s="2"/>
      <c r="I74" s="2"/>
      <c r="J74" s="11"/>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4:256" s="4" customFormat="1" hidden="1" x14ac:dyDescent="0.2">
      <c r="D75" s="9"/>
      <c r="E75" s="2"/>
      <c r="F75" s="2"/>
      <c r="G75" s="2"/>
      <c r="H75" s="2"/>
      <c r="I75" s="2"/>
      <c r="J75" s="11"/>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4:256" s="4" customFormat="1" hidden="1" x14ac:dyDescent="0.2">
      <c r="D76" s="9"/>
      <c r="E76" s="2"/>
      <c r="F76" s="2"/>
      <c r="G76" s="2"/>
      <c r="H76" s="2"/>
      <c r="I76" s="2"/>
      <c r="J76" s="11"/>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4:256" ht="18" hidden="1" customHeight="1" x14ac:dyDescent="0.2"/>
    <row r="78" spans="4:256" ht="18" hidden="1" customHeight="1" x14ac:dyDescent="0.2"/>
    <row r="79" spans="4:256" ht="18" customHeight="1" x14ac:dyDescent="0.2"/>
  </sheetData>
  <sheetProtection password="C7C4" sheet="1" objects="1" scenarios="1"/>
  <customSheetViews>
    <customSheetView guid="{66AF0A42-F63F-4FA7-868C-A359F93CB329}" fitToPage="1" hiddenRows="1" hiddenColumns="1" topLeftCell="A5">
      <selection activeCell="N6" sqref="N6:O8"/>
      <pageMargins left="0.23622047244094491" right="0.23622047244094491" top="0.74803149606299213" bottom="0.74803149606299213" header="0.31496062992125984" footer="0.31496062992125984"/>
      <printOptions horizontalCentered="1"/>
      <pageSetup paperSize="9" scale="89" orientation="landscape" r:id="rId1"/>
      <headerFooter alignWithMargins="0">
        <oddHeader>&amp;C&amp;A</oddHeader>
        <oddFooter>&amp;L&amp;F&amp;CPage &amp;P of &amp;N&amp;R&amp;D  &amp;T</oddFooter>
      </headerFooter>
    </customSheetView>
  </customSheetViews>
  <mergeCells count="21">
    <mergeCell ref="T50:AH50"/>
    <mergeCell ref="A7:A9"/>
    <mergeCell ref="B7:B9"/>
    <mergeCell ref="N5:S5"/>
    <mergeCell ref="D6:J6"/>
    <mergeCell ref="S6:S9"/>
    <mergeCell ref="K7:K9"/>
    <mergeCell ref="N6:O8"/>
    <mergeCell ref="Q8:R8"/>
    <mergeCell ref="C7:C9"/>
    <mergeCell ref="D7:D9"/>
    <mergeCell ref="E7:I7"/>
    <mergeCell ref="J7:J9"/>
    <mergeCell ref="P6:R7"/>
    <mergeCell ref="A51:S51"/>
    <mergeCell ref="L5:M8"/>
    <mergeCell ref="L1:M1"/>
    <mergeCell ref="N1:O1"/>
    <mergeCell ref="L2:M2"/>
    <mergeCell ref="N2:S2"/>
    <mergeCell ref="A3:S3"/>
  </mergeCells>
  <dataValidations count="5">
    <dataValidation operator="greaterThanOrEqual" allowBlank="1" showInputMessage="1" showErrorMessage="1" sqref="R10:R49 K10:K49" xr:uid="{00000000-0002-0000-0900-000000000000}"/>
    <dataValidation type="whole" operator="greaterThanOrEqual" allowBlank="1" showInputMessage="1" showErrorMessage="1" sqref="J10:J49" xr:uid="{00000000-0002-0000-0900-000001000000}">
      <formula1>0</formula1>
    </dataValidation>
    <dataValidation operator="lessThanOrEqual" allowBlank="1" showInputMessage="1" showErrorMessage="1" sqref="L10:M49" xr:uid="{00000000-0002-0000-0900-000002000000}"/>
    <dataValidation operator="greaterThanOrEqual" showInputMessage="1" showErrorMessage="1" sqref="S10:S49" xr:uid="{00000000-0002-0000-0900-000003000000}"/>
    <dataValidation type="whole" operator="greaterThanOrEqual" allowBlank="1" showInputMessage="1" showErrorMessage="1" error="You are only allowed to encode whole numbers" sqref="N10:N49 P10:Q49" xr:uid="{00000000-0002-0000-0900-000004000000}">
      <formula1>0</formula1>
    </dataValidation>
  </dataValidations>
  <printOptions horizontalCentered="1"/>
  <pageMargins left="0.23622047244094491" right="0.23622047244094491" top="0.74803149606299213" bottom="0.74803149606299213" header="0.31496062992125984" footer="0.31496062992125984"/>
  <pageSetup paperSize="8" scale="76" orientation="landscape" r:id="rId2"/>
  <headerFooter alignWithMargins="0">
    <oddHeader>&amp;C&amp;A</oddHeader>
    <oddFooter>&amp;L&amp;F&amp;CPage &amp;P of &amp;N&amp;R&amp;D  &amp;T</oddFooter>
  </headerFooter>
  <ignoredErrors>
    <ignoredError sqref="J5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B56"/>
  <sheetViews>
    <sheetView workbookViewId="0">
      <selection activeCell="H24" sqref="H24:V24"/>
    </sheetView>
  </sheetViews>
  <sheetFormatPr baseColWidth="10" defaultColWidth="0" defaultRowHeight="16" zeroHeight="1" x14ac:dyDescent="0.2"/>
  <cols>
    <col min="1" max="1" width="36.83203125" style="16" bestFit="1" customWidth="1"/>
    <col min="2" max="2" width="50.5" style="16" bestFit="1" customWidth="1"/>
    <col min="3" max="3" width="1.5" style="16" customWidth="1"/>
    <col min="4" max="16384" width="0" style="16" hidden="1"/>
  </cols>
  <sheetData>
    <row r="1" spans="1:2" ht="17" thickBot="1" x14ac:dyDescent="0.25">
      <c r="A1" s="17"/>
      <c r="B1" s="17"/>
    </row>
    <row r="2" spans="1:2" ht="17" thickBot="1" x14ac:dyDescent="0.25">
      <c r="A2" s="607" t="str">
        <f>Translation!A30</f>
        <v>Countries list</v>
      </c>
      <c r="B2" s="608"/>
    </row>
    <row r="3" spans="1:2" s="18" customFormat="1" ht="17" thickBot="1" x14ac:dyDescent="0.2">
      <c r="A3" s="48" t="str">
        <f>Translation!A39</f>
        <v>Description</v>
      </c>
      <c r="B3" s="56" t="str">
        <f>Translation!A133</f>
        <v>Status</v>
      </c>
    </row>
    <row r="4" spans="1:2" ht="15.75" customHeight="1" thickBot="1" x14ac:dyDescent="0.25">
      <c r="A4" s="50" t="str">
        <f>Translation!A19</f>
        <v xml:space="preserve">Austria </v>
      </c>
      <c r="B4" s="51" t="str">
        <f>Translation!A$87</f>
        <v>Member States of the European Union (EU)</v>
      </c>
    </row>
    <row r="5" spans="1:2" ht="17" thickBot="1" x14ac:dyDescent="0.25">
      <c r="A5" s="52" t="str">
        <f>Translation!A22</f>
        <v xml:space="preserve">Belgium </v>
      </c>
      <c r="B5" s="51" t="str">
        <f>Translation!A$87</f>
        <v>Member States of the European Union (EU)</v>
      </c>
    </row>
    <row r="6" spans="1:2" ht="17" thickBot="1" x14ac:dyDescent="0.25">
      <c r="A6" s="52" t="str">
        <f>Translation!A23</f>
        <v xml:space="preserve">Bulgaria </v>
      </c>
      <c r="B6" s="51" t="str">
        <f>Translation!A$87</f>
        <v>Member States of the European Union (EU)</v>
      </c>
    </row>
    <row r="7" spans="1:2" ht="17" thickBot="1" x14ac:dyDescent="0.25">
      <c r="A7" s="52" t="str">
        <f>Translation!A33</f>
        <v xml:space="preserve">Croatia </v>
      </c>
      <c r="B7" s="51" t="str">
        <f>Translation!A$87</f>
        <v>Member States of the European Union (EU)</v>
      </c>
    </row>
    <row r="8" spans="1:2" ht="17" thickBot="1" x14ac:dyDescent="0.25">
      <c r="A8" s="52" t="str">
        <f>Translation!A34</f>
        <v xml:space="preserve">Cyprus </v>
      </c>
      <c r="B8" s="51" t="str">
        <f>Translation!A$87</f>
        <v>Member States of the European Union (EU)</v>
      </c>
    </row>
    <row r="9" spans="1:2" ht="17" thickBot="1" x14ac:dyDescent="0.25">
      <c r="A9" s="52" t="str">
        <f>Translation!A35</f>
        <v xml:space="preserve">Czech Republic </v>
      </c>
      <c r="B9" s="51" t="str">
        <f>Translation!A$87</f>
        <v>Member States of the European Union (EU)</v>
      </c>
    </row>
    <row r="10" spans="1:2" ht="17" thickBot="1" x14ac:dyDescent="0.25">
      <c r="A10" s="52" t="str">
        <f>Translation!A37</f>
        <v xml:space="preserve">Denmark </v>
      </c>
      <c r="B10" s="51" t="str">
        <f>Translation!A$87</f>
        <v>Member States of the European Union (EU)</v>
      </c>
    </row>
    <row r="11" spans="1:2" ht="17" thickBot="1" x14ac:dyDescent="0.25">
      <c r="A11" s="52" t="str">
        <f>Translation!A51</f>
        <v xml:space="preserve">Estonia </v>
      </c>
      <c r="B11" s="51" t="str">
        <f>Translation!A$87</f>
        <v>Member States of the European Union (EU)</v>
      </c>
    </row>
    <row r="12" spans="1:2" ht="17" thickBot="1" x14ac:dyDescent="0.25">
      <c r="A12" s="52" t="str">
        <f>Translation!A56</f>
        <v xml:space="preserve">Finland </v>
      </c>
      <c r="B12" s="51" t="str">
        <f>Translation!A$87</f>
        <v>Member States of the European Union (EU)</v>
      </c>
    </row>
    <row r="13" spans="1:2" ht="17" thickBot="1" x14ac:dyDescent="0.25">
      <c r="A13" s="52" t="str">
        <f>Translation!A58</f>
        <v xml:space="preserve">France </v>
      </c>
      <c r="B13" s="51" t="str">
        <f>Translation!A$87</f>
        <v>Member States of the European Union (EU)</v>
      </c>
    </row>
    <row r="14" spans="1:2" ht="17" thickBot="1" x14ac:dyDescent="0.25">
      <c r="A14" s="52" t="str">
        <f>Translation!A61</f>
        <v xml:space="preserve">Germany </v>
      </c>
      <c r="B14" s="51" t="str">
        <f>Translation!A$87</f>
        <v>Member States of the European Union (EU)</v>
      </c>
    </row>
    <row r="15" spans="1:2" ht="17" thickBot="1" x14ac:dyDescent="0.25">
      <c r="A15" s="52" t="str">
        <f>Translation!A64</f>
        <v xml:space="preserve">Greece </v>
      </c>
      <c r="B15" s="51" t="str">
        <f>Translation!A$87</f>
        <v>Member States of the European Union (EU)</v>
      </c>
    </row>
    <row r="16" spans="1:2" ht="17" thickBot="1" x14ac:dyDescent="0.25">
      <c r="A16" s="52" t="str">
        <f>Translation!A68</f>
        <v xml:space="preserve">Hungary </v>
      </c>
      <c r="B16" s="51" t="str">
        <f>Translation!A$87</f>
        <v>Member States of the European Union (EU)</v>
      </c>
    </row>
    <row r="17" spans="1:2" ht="17" thickBot="1" x14ac:dyDescent="0.25">
      <c r="A17" s="52" t="str">
        <f>Translation!A72</f>
        <v xml:space="preserve">Ireland </v>
      </c>
      <c r="B17" s="51" t="str">
        <f>Translation!A$87</f>
        <v>Member States of the European Union (EU)</v>
      </c>
    </row>
    <row r="18" spans="1:2" ht="17" thickBot="1" x14ac:dyDescent="0.25">
      <c r="A18" s="52" t="str">
        <f>Translation!A73</f>
        <v xml:space="preserve">Italy </v>
      </c>
      <c r="B18" s="51" t="str">
        <f>Translation!A$87</f>
        <v>Member States of the European Union (EU)</v>
      </c>
    </row>
    <row r="19" spans="1:2" ht="17" thickBot="1" x14ac:dyDescent="0.25">
      <c r="A19" s="52" t="str">
        <f>Translation!A79</f>
        <v xml:space="preserve">Latvia </v>
      </c>
      <c r="B19" s="51" t="str">
        <f>Translation!A$87</f>
        <v>Member States of the European Union (EU)</v>
      </c>
    </row>
    <row r="20" spans="1:2" ht="17" thickBot="1" x14ac:dyDescent="0.25">
      <c r="A20" s="52" t="str">
        <f>Translation!A81</f>
        <v xml:space="preserve">Lithuania </v>
      </c>
      <c r="B20" s="51" t="str">
        <f>Translation!A$87</f>
        <v>Member States of the European Union (EU)</v>
      </c>
    </row>
    <row r="21" spans="1:2" ht="17" thickBot="1" x14ac:dyDescent="0.25">
      <c r="A21" s="52" t="str">
        <f>Translation!A82</f>
        <v xml:space="preserve">Luxembourg </v>
      </c>
      <c r="B21" s="51" t="str">
        <f>Translation!A$87</f>
        <v>Member States of the European Union (EU)</v>
      </c>
    </row>
    <row r="22" spans="1:2" ht="17" thickBot="1" x14ac:dyDescent="0.25">
      <c r="A22" s="52" t="str">
        <f>Translation!A83</f>
        <v xml:space="preserve">Malta </v>
      </c>
      <c r="B22" s="51" t="str">
        <f>Translation!A$87</f>
        <v>Member States of the European Union (EU)</v>
      </c>
    </row>
    <row r="23" spans="1:2" ht="17" thickBot="1" x14ac:dyDescent="0.25">
      <c r="A23" s="52" t="str">
        <f>Translation!A91</f>
        <v xml:space="preserve">Netherlands </v>
      </c>
      <c r="B23" s="51" t="str">
        <f>Translation!A$87</f>
        <v>Member States of the European Union (EU)</v>
      </c>
    </row>
    <row r="24" spans="1:2" ht="17" thickBot="1" x14ac:dyDescent="0.25">
      <c r="A24" s="52" t="str">
        <f>Translation!A114</f>
        <v xml:space="preserve">Poland </v>
      </c>
      <c r="B24" s="51" t="str">
        <f>Translation!A$87</f>
        <v>Member States of the European Union (EU)</v>
      </c>
    </row>
    <row r="25" spans="1:2" ht="17" thickBot="1" x14ac:dyDescent="0.25">
      <c r="A25" s="52" t="str">
        <f>Translation!A115</f>
        <v xml:space="preserve">Portugal </v>
      </c>
      <c r="B25" s="51" t="str">
        <f>Translation!A$87</f>
        <v>Member States of the European Union (EU)</v>
      </c>
    </row>
    <row r="26" spans="1:2" ht="17" thickBot="1" x14ac:dyDescent="0.25">
      <c r="A26" s="52" t="str">
        <f>Translation!A123</f>
        <v xml:space="preserve">Romania </v>
      </c>
      <c r="B26" s="51" t="str">
        <f>Translation!A$87</f>
        <v>Member States of the European Union (EU)</v>
      </c>
    </row>
    <row r="27" spans="1:2" ht="17" thickBot="1" x14ac:dyDescent="0.25">
      <c r="A27" s="52" t="str">
        <f>Translation!A126</f>
        <v xml:space="preserve">Slovakia </v>
      </c>
      <c r="B27" s="51" t="str">
        <f>Translation!A$87</f>
        <v>Member States of the European Union (EU)</v>
      </c>
    </row>
    <row r="28" spans="1:2" ht="17" thickBot="1" x14ac:dyDescent="0.25">
      <c r="A28" s="52" t="str">
        <f>Translation!A127</f>
        <v xml:space="preserve">Slovenia </v>
      </c>
      <c r="B28" s="51" t="str">
        <f>Translation!A$87</f>
        <v>Member States of the European Union (EU)</v>
      </c>
    </row>
    <row r="29" spans="1:2" ht="17" thickBot="1" x14ac:dyDescent="0.25">
      <c r="A29" s="52" t="str">
        <f>Translation!A128</f>
        <v xml:space="preserve">Spain </v>
      </c>
      <c r="B29" s="51" t="str">
        <f>Translation!A$87</f>
        <v>Member States of the European Union (EU)</v>
      </c>
    </row>
    <row r="30" spans="1:2" ht="17" thickBot="1" x14ac:dyDescent="0.25">
      <c r="A30" s="52" t="str">
        <f>Translation!A138</f>
        <v xml:space="preserve">Sweden </v>
      </c>
      <c r="B30" s="51" t="str">
        <f>Translation!A$87</f>
        <v>Member States of the European Union (EU)</v>
      </c>
    </row>
    <row r="31" spans="1:2" x14ac:dyDescent="0.2">
      <c r="A31" s="52" t="str">
        <f>Translation!A170</f>
        <v xml:space="preserve">United Kingdom </v>
      </c>
      <c r="B31" s="51" t="str">
        <f>Translation!A$87</f>
        <v>Member States of the European Union (EU)</v>
      </c>
    </row>
    <row r="32" spans="1:2" x14ac:dyDescent="0.2">
      <c r="A32" s="52" t="str">
        <f>Translation!A57</f>
        <v>Former Yugoslav Republic of Macedonia</v>
      </c>
      <c r="B32" s="53" t="str">
        <f>Translation!A$60</f>
        <v>Full participation - Erasmus+</v>
      </c>
    </row>
    <row r="33" spans="1:2" x14ac:dyDescent="0.2">
      <c r="A33" s="52" t="str">
        <f>Translation!A69</f>
        <v>Iceland</v>
      </c>
      <c r="B33" s="53" t="str">
        <f>Translation!A$60</f>
        <v>Full participation - Erasmus+</v>
      </c>
    </row>
    <row r="34" spans="1:2" x14ac:dyDescent="0.2">
      <c r="A34" s="52" t="str">
        <f>Translation!A80</f>
        <v>Liechtenstein</v>
      </c>
      <c r="B34" s="53" t="str">
        <f>Translation!A$60</f>
        <v>Full participation - Erasmus+</v>
      </c>
    </row>
    <row r="35" spans="1:2" x14ac:dyDescent="0.2">
      <c r="A35" s="52" t="str">
        <f>Translation!A92</f>
        <v>Norway</v>
      </c>
      <c r="B35" s="53" t="str">
        <f>Translation!A$60</f>
        <v>Full participation - Erasmus+</v>
      </c>
    </row>
    <row r="36" spans="1:2" ht="17" thickBot="1" x14ac:dyDescent="0.25">
      <c r="A36" s="54" t="str">
        <f>Translation!A167</f>
        <v>Turkey</v>
      </c>
      <c r="B36" s="55" t="str">
        <f>Translation!A$60</f>
        <v>Full participation - Erasmus+</v>
      </c>
    </row>
    <row r="37" spans="1:2" ht="6" customHeight="1" x14ac:dyDescent="0.2"/>
    <row r="38" spans="1:2" hidden="1" x14ac:dyDescent="0.2"/>
    <row r="39" spans="1:2" hidden="1" x14ac:dyDescent="0.2"/>
    <row r="40" spans="1:2" hidden="1" x14ac:dyDescent="0.2"/>
    <row r="41" spans="1:2" hidden="1" x14ac:dyDescent="0.2"/>
    <row r="42" spans="1:2" hidden="1" x14ac:dyDescent="0.2"/>
    <row r="43" spans="1:2" hidden="1" x14ac:dyDescent="0.2"/>
    <row r="44" spans="1:2" hidden="1" x14ac:dyDescent="0.2"/>
    <row r="45" spans="1:2" hidden="1" x14ac:dyDescent="0.2"/>
    <row r="46" spans="1:2" hidden="1" x14ac:dyDescent="0.2"/>
    <row r="47" spans="1:2" hidden="1" x14ac:dyDescent="0.2"/>
    <row r="48" spans="1:2" hidden="1" x14ac:dyDescent="0.2"/>
    <row r="49" hidden="1" x14ac:dyDescent="0.2"/>
    <row r="50" hidden="1" x14ac:dyDescent="0.2"/>
    <row r="51" hidden="1" x14ac:dyDescent="0.2"/>
    <row r="52" x14ac:dyDescent="0.2"/>
    <row r="53" x14ac:dyDescent="0.2"/>
    <row r="54" x14ac:dyDescent="0.2"/>
    <row r="55" x14ac:dyDescent="0.2"/>
    <row r="56" x14ac:dyDescent="0.2"/>
  </sheetData>
  <customSheetViews>
    <customSheetView guid="{66AF0A42-F63F-4FA7-868C-A359F93CB329}" fitToPage="1" hiddenRows="1" hiddenColumns="1" topLeftCell="A10">
      <selection activeCell="B36" sqref="B36"/>
      <pageMargins left="0.25" right="0.25" top="0.75" bottom="0.75" header="0.3" footer="0.3"/>
      <pageSetup paperSize="9" fitToHeight="0" orientation="portrait" r:id="rId1"/>
    </customSheetView>
  </customSheetViews>
  <mergeCells count="1">
    <mergeCell ref="A2:B2"/>
  </mergeCells>
  <pageMargins left="0.25" right="0.25" top="0.75" bottom="0.75" header="0.3" footer="0.3"/>
  <pageSetup paperSize="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66FF"/>
  </sheetPr>
  <dimension ref="B3:F41"/>
  <sheetViews>
    <sheetView workbookViewId="0">
      <pane xSplit="1" ySplit="4" topLeftCell="B23" activePane="bottomRight" state="frozen"/>
      <selection pane="topRight" activeCell="B1" sqref="B1"/>
      <selection pane="bottomLeft" activeCell="A5" sqref="A5"/>
      <selection pane="bottomRight" activeCell="F34" sqref="F34"/>
    </sheetView>
  </sheetViews>
  <sheetFormatPr baseColWidth="10" defaultColWidth="8.83203125" defaultRowHeight="13" x14ac:dyDescent="0.15"/>
  <cols>
    <col min="3" max="3" width="64" customWidth="1"/>
    <col min="4" max="5" width="30.6640625" customWidth="1"/>
    <col min="6" max="6" width="28.33203125" customWidth="1"/>
  </cols>
  <sheetData>
    <row r="3" spans="2:6" ht="14" thickBot="1" x14ac:dyDescent="0.2"/>
    <row r="4" spans="2:6" ht="14" thickBot="1" x14ac:dyDescent="0.2">
      <c r="B4" s="361"/>
      <c r="C4" s="352" t="s">
        <v>523</v>
      </c>
      <c r="D4" s="344" t="s">
        <v>524</v>
      </c>
      <c r="E4" s="376" t="s">
        <v>616</v>
      </c>
      <c r="F4" s="345" t="s">
        <v>525</v>
      </c>
    </row>
    <row r="5" spans="2:6" ht="108.75" customHeight="1" x14ac:dyDescent="0.15">
      <c r="B5" s="362">
        <v>1</v>
      </c>
      <c r="C5" s="353" t="s">
        <v>526</v>
      </c>
      <c r="D5" s="343" t="s">
        <v>537</v>
      </c>
      <c r="E5" s="377"/>
      <c r="F5" s="373">
        <v>42717</v>
      </c>
    </row>
    <row r="6" spans="2:6" x14ac:dyDescent="0.15">
      <c r="B6" s="363">
        <v>2</v>
      </c>
      <c r="C6" s="354" t="s">
        <v>527</v>
      </c>
      <c r="D6" s="259" t="s">
        <v>528</v>
      </c>
      <c r="E6" s="378"/>
      <c r="F6" s="374">
        <v>42717</v>
      </c>
    </row>
    <row r="7" spans="2:6" ht="28" x14ac:dyDescent="0.15">
      <c r="B7" s="363">
        <v>3</v>
      </c>
      <c r="C7" s="354" t="s">
        <v>535</v>
      </c>
      <c r="D7" s="262" t="s">
        <v>536</v>
      </c>
      <c r="E7" s="379"/>
      <c r="F7" s="374">
        <v>42717</v>
      </c>
    </row>
    <row r="8" spans="2:6" ht="42" x14ac:dyDescent="0.15">
      <c r="B8" s="363">
        <v>4</v>
      </c>
      <c r="C8" s="354" t="s">
        <v>540</v>
      </c>
      <c r="D8" s="260" t="s">
        <v>539</v>
      </c>
      <c r="E8" s="380"/>
      <c r="F8" s="374">
        <v>42719</v>
      </c>
    </row>
    <row r="9" spans="2:6" ht="70" x14ac:dyDescent="0.15">
      <c r="B9" s="363">
        <v>5</v>
      </c>
      <c r="C9" s="355" t="s">
        <v>541</v>
      </c>
      <c r="D9" s="260" t="s">
        <v>541</v>
      </c>
      <c r="E9" s="380"/>
      <c r="F9" s="374">
        <v>42719</v>
      </c>
    </row>
    <row r="10" spans="2:6" ht="42" x14ac:dyDescent="0.15">
      <c r="B10" s="363">
        <v>6</v>
      </c>
      <c r="C10" s="356" t="s">
        <v>543</v>
      </c>
      <c r="D10" s="264" t="s">
        <v>542</v>
      </c>
      <c r="E10" s="381"/>
      <c r="F10" s="374">
        <v>42719</v>
      </c>
    </row>
    <row r="11" spans="2:6" ht="28" x14ac:dyDescent="0.15">
      <c r="B11" s="363">
        <v>7</v>
      </c>
      <c r="C11" s="355" t="s">
        <v>545</v>
      </c>
      <c r="D11" s="259" t="s">
        <v>546</v>
      </c>
      <c r="E11" s="378"/>
      <c r="F11" s="374">
        <v>42719</v>
      </c>
    </row>
    <row r="12" spans="2:6" ht="70" x14ac:dyDescent="0.15">
      <c r="B12" s="363">
        <v>8</v>
      </c>
      <c r="C12" s="356" t="s">
        <v>569</v>
      </c>
      <c r="D12" s="264" t="s">
        <v>570</v>
      </c>
      <c r="E12" s="381"/>
      <c r="F12" s="375">
        <v>42801</v>
      </c>
    </row>
    <row r="13" spans="2:6" ht="14" x14ac:dyDescent="0.15">
      <c r="B13" s="363">
        <v>9</v>
      </c>
      <c r="C13" s="365" t="s">
        <v>571</v>
      </c>
      <c r="D13" s="365" t="s">
        <v>582</v>
      </c>
      <c r="E13" s="382"/>
      <c r="F13" s="366">
        <v>42802</v>
      </c>
    </row>
    <row r="14" spans="2:6" ht="37.5" customHeight="1" x14ac:dyDescent="0.15">
      <c r="B14" s="363">
        <v>10</v>
      </c>
      <c r="C14" s="365" t="s">
        <v>583</v>
      </c>
      <c r="D14" s="365" t="s">
        <v>586</v>
      </c>
      <c r="E14" s="382"/>
      <c r="F14" s="366">
        <v>42803</v>
      </c>
    </row>
    <row r="15" spans="2:6" ht="37.5" customHeight="1" x14ac:dyDescent="0.15">
      <c r="B15" s="363">
        <v>11</v>
      </c>
      <c r="C15" s="365" t="s">
        <v>584</v>
      </c>
      <c r="D15" s="365" t="s">
        <v>585</v>
      </c>
      <c r="E15" s="382"/>
      <c r="F15" s="366"/>
    </row>
    <row r="16" spans="2:6" ht="37.5" customHeight="1" x14ac:dyDescent="0.15">
      <c r="B16" s="363">
        <v>12</v>
      </c>
      <c r="C16" s="365" t="s">
        <v>587</v>
      </c>
      <c r="D16" s="365" t="s">
        <v>588</v>
      </c>
      <c r="E16" s="382"/>
      <c r="F16" s="366"/>
    </row>
    <row r="17" spans="2:6" ht="37.5" customHeight="1" x14ac:dyDescent="0.15">
      <c r="B17" s="363">
        <v>13</v>
      </c>
      <c r="C17" s="365" t="s">
        <v>589</v>
      </c>
      <c r="D17" s="365" t="s">
        <v>590</v>
      </c>
      <c r="E17" s="382"/>
      <c r="F17" s="366"/>
    </row>
    <row r="18" spans="2:6" ht="37.5" customHeight="1" x14ac:dyDescent="0.15">
      <c r="B18" s="363">
        <v>14</v>
      </c>
      <c r="C18" s="365" t="s">
        <v>591</v>
      </c>
      <c r="D18" s="365" t="s">
        <v>592</v>
      </c>
      <c r="E18" s="382"/>
      <c r="F18" s="366"/>
    </row>
    <row r="19" spans="2:6" ht="37.5" customHeight="1" x14ac:dyDescent="0.15">
      <c r="B19" s="363">
        <v>15</v>
      </c>
      <c r="C19" s="365" t="s">
        <v>593</v>
      </c>
      <c r="D19" s="365" t="s">
        <v>594</v>
      </c>
      <c r="E19" s="382"/>
      <c r="F19" s="366"/>
    </row>
    <row r="20" spans="2:6" ht="43" thickBot="1" x14ac:dyDescent="0.2">
      <c r="B20" s="363">
        <v>16</v>
      </c>
      <c r="C20" s="367" t="s">
        <v>572</v>
      </c>
      <c r="D20" s="367" t="s">
        <v>573</v>
      </c>
      <c r="E20" s="383"/>
      <c r="F20" s="368">
        <v>42802</v>
      </c>
    </row>
    <row r="21" spans="2:6" ht="37.5" customHeight="1" x14ac:dyDescent="0.15">
      <c r="B21" s="363">
        <v>17</v>
      </c>
      <c r="C21" s="369" t="s">
        <v>596</v>
      </c>
      <c r="D21" s="369" t="s">
        <v>597</v>
      </c>
      <c r="E21" s="384"/>
      <c r="F21" s="370"/>
    </row>
    <row r="22" spans="2:6" ht="29" thickBot="1" x14ac:dyDescent="0.2">
      <c r="B22" s="363">
        <v>18</v>
      </c>
      <c r="C22" s="371" t="s">
        <v>579</v>
      </c>
      <c r="D22" s="371" t="s">
        <v>580</v>
      </c>
      <c r="E22" s="385"/>
      <c r="F22" s="372">
        <v>42802</v>
      </c>
    </row>
    <row r="23" spans="2:6" ht="37.5" customHeight="1" x14ac:dyDescent="0.15">
      <c r="B23" s="363">
        <v>19</v>
      </c>
      <c r="C23" s="365" t="s">
        <v>598</v>
      </c>
      <c r="D23" s="365" t="s">
        <v>576</v>
      </c>
      <c r="E23" s="382"/>
      <c r="F23" s="366"/>
    </row>
    <row r="24" spans="2:6" ht="42" x14ac:dyDescent="0.15">
      <c r="B24" s="363">
        <v>20</v>
      </c>
      <c r="C24" s="365" t="s">
        <v>577</v>
      </c>
      <c r="D24" s="365" t="s">
        <v>578</v>
      </c>
      <c r="E24" s="382"/>
      <c r="F24" s="366">
        <v>42802</v>
      </c>
    </row>
    <row r="25" spans="2:6" ht="14" x14ac:dyDescent="0.15">
      <c r="B25" s="363">
        <v>21</v>
      </c>
      <c r="C25" s="365" t="s">
        <v>574</v>
      </c>
      <c r="D25" s="365" t="s">
        <v>575</v>
      </c>
      <c r="E25" s="382"/>
      <c r="F25" s="366">
        <v>42802</v>
      </c>
    </row>
    <row r="26" spans="2:6" ht="37.5" customHeight="1" x14ac:dyDescent="0.15">
      <c r="B26" s="363">
        <v>22</v>
      </c>
      <c r="C26" s="365"/>
      <c r="D26" s="365"/>
      <c r="E26" s="382"/>
      <c r="F26" s="366"/>
    </row>
    <row r="27" spans="2:6" ht="14" x14ac:dyDescent="0.15">
      <c r="B27" s="363">
        <v>23</v>
      </c>
      <c r="C27" s="357" t="s">
        <v>581</v>
      </c>
      <c r="D27" s="308"/>
      <c r="E27" s="386"/>
      <c r="F27" s="309"/>
    </row>
    <row r="28" spans="2:6" x14ac:dyDescent="0.15">
      <c r="B28" s="363">
        <v>24</v>
      </c>
      <c r="C28" s="358" t="s">
        <v>602</v>
      </c>
      <c r="D28" s="258" t="s">
        <v>603</v>
      </c>
      <c r="E28" s="387"/>
      <c r="F28" s="339">
        <v>42814</v>
      </c>
    </row>
    <row r="29" spans="2:6" ht="42" x14ac:dyDescent="0.15">
      <c r="B29" s="363">
        <v>25</v>
      </c>
      <c r="C29" s="359" t="s">
        <v>605</v>
      </c>
      <c r="D29" s="258" t="s">
        <v>606</v>
      </c>
      <c r="E29" s="387"/>
      <c r="F29" s="339">
        <v>42814</v>
      </c>
    </row>
    <row r="30" spans="2:6" ht="28" x14ac:dyDescent="0.15">
      <c r="B30" s="363">
        <v>26</v>
      </c>
      <c r="C30" s="356" t="s">
        <v>608</v>
      </c>
      <c r="D30" s="264" t="s">
        <v>607</v>
      </c>
      <c r="E30" s="381"/>
      <c r="F30" s="339">
        <v>42844</v>
      </c>
    </row>
    <row r="31" spans="2:6" x14ac:dyDescent="0.15">
      <c r="B31" s="363">
        <v>27</v>
      </c>
      <c r="C31" s="358"/>
      <c r="D31" s="258"/>
      <c r="E31" s="387"/>
      <c r="F31" s="340"/>
    </row>
    <row r="32" spans="2:6" ht="70" x14ac:dyDescent="0.15">
      <c r="B32" s="363">
        <v>28</v>
      </c>
      <c r="C32" s="358" t="s">
        <v>614</v>
      </c>
      <c r="D32" s="389" t="s">
        <v>615</v>
      </c>
      <c r="E32" s="390" t="s">
        <v>617</v>
      </c>
      <c r="F32" s="339">
        <v>43167</v>
      </c>
    </row>
    <row r="33" spans="2:6" ht="42" x14ac:dyDescent="0.15">
      <c r="B33" s="363">
        <v>29</v>
      </c>
      <c r="C33" s="359" t="s">
        <v>618</v>
      </c>
      <c r="D33" s="258"/>
      <c r="E33" s="387"/>
      <c r="F33" s="339">
        <v>43167</v>
      </c>
    </row>
    <row r="34" spans="2:6" x14ac:dyDescent="0.15">
      <c r="B34" s="363">
        <v>30</v>
      </c>
      <c r="C34" s="358"/>
      <c r="D34" s="258"/>
      <c r="E34" s="387"/>
      <c r="F34" s="340"/>
    </row>
    <row r="35" spans="2:6" x14ac:dyDescent="0.15">
      <c r="B35" s="363">
        <v>31</v>
      </c>
      <c r="C35" s="358"/>
      <c r="D35" s="258"/>
      <c r="E35" s="387"/>
      <c r="F35" s="340"/>
    </row>
    <row r="36" spans="2:6" x14ac:dyDescent="0.15">
      <c r="B36" s="363">
        <v>32</v>
      </c>
      <c r="C36" s="358"/>
      <c r="D36" s="258"/>
      <c r="E36" s="387"/>
      <c r="F36" s="340"/>
    </row>
    <row r="37" spans="2:6" x14ac:dyDescent="0.15">
      <c r="B37" s="363">
        <v>33</v>
      </c>
      <c r="C37" s="358"/>
      <c r="D37" s="258"/>
      <c r="E37" s="387"/>
      <c r="F37" s="340"/>
    </row>
    <row r="38" spans="2:6" x14ac:dyDescent="0.15">
      <c r="B38" s="363">
        <v>34</v>
      </c>
      <c r="C38" s="358"/>
      <c r="D38" s="258"/>
      <c r="E38" s="387"/>
      <c r="F38" s="340"/>
    </row>
    <row r="39" spans="2:6" x14ac:dyDescent="0.15">
      <c r="B39" s="363">
        <v>35</v>
      </c>
      <c r="C39" s="358"/>
      <c r="D39" s="258"/>
      <c r="E39" s="387"/>
      <c r="F39" s="340"/>
    </row>
    <row r="40" spans="2:6" x14ac:dyDescent="0.15">
      <c r="B40" s="363">
        <v>36</v>
      </c>
      <c r="C40" s="358"/>
      <c r="D40" s="258"/>
      <c r="E40" s="387"/>
      <c r="F40" s="340"/>
    </row>
    <row r="41" spans="2:6" ht="14" thickBot="1" x14ac:dyDescent="0.2">
      <c r="B41" s="364">
        <v>37</v>
      </c>
      <c r="C41" s="360"/>
      <c r="D41" s="341"/>
      <c r="E41" s="388"/>
      <c r="F41" s="34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66FF"/>
    <pageSetUpPr fitToPage="1"/>
  </sheetPr>
  <dimension ref="A1:G176"/>
  <sheetViews>
    <sheetView workbookViewId="0">
      <pane ySplit="4" topLeftCell="A23" activePane="bottomLeft" state="frozen"/>
      <selection pane="bottomLeft" activeCell="F28" sqref="F28"/>
    </sheetView>
  </sheetViews>
  <sheetFormatPr baseColWidth="10" defaultColWidth="8.83203125" defaultRowHeight="13" x14ac:dyDescent="0.15"/>
  <cols>
    <col min="1" max="1" width="40.83203125" style="149" customWidth="1"/>
    <col min="2" max="2" width="43" style="208" customWidth="1"/>
    <col min="3" max="3" width="45" style="208" customWidth="1"/>
    <col min="4" max="4" width="46.5" style="208" customWidth="1"/>
    <col min="5" max="5" width="16.5" bestFit="1" customWidth="1"/>
    <col min="6" max="6" width="23" customWidth="1"/>
    <col min="7" max="7" width="33.1640625" customWidth="1"/>
  </cols>
  <sheetData>
    <row r="1" spans="1:5" ht="17" thickBot="1" x14ac:dyDescent="0.25">
      <c r="A1" s="321" t="s">
        <v>113</v>
      </c>
      <c r="B1" s="322" t="str">
        <f>ConsolidatedBudget!D10</f>
        <v>English</v>
      </c>
      <c r="D1" s="332" t="s">
        <v>599</v>
      </c>
      <c r="E1" s="391" t="s">
        <v>619</v>
      </c>
    </row>
    <row r="2" spans="1:5" x14ac:dyDescent="0.15">
      <c r="A2" s="206"/>
      <c r="E2" s="331">
        <v>1</v>
      </c>
    </row>
    <row r="3" spans="1:5" ht="14" thickBot="1" x14ac:dyDescent="0.2">
      <c r="E3" s="331">
        <v>2</v>
      </c>
    </row>
    <row r="4" spans="1:5" ht="22" thickTop="1" thickBot="1" x14ac:dyDescent="0.3">
      <c r="A4" s="327" t="s">
        <v>113</v>
      </c>
      <c r="B4" s="328" t="s">
        <v>112</v>
      </c>
      <c r="C4" s="329" t="s">
        <v>114</v>
      </c>
      <c r="D4" s="330" t="s">
        <v>115</v>
      </c>
    </row>
    <row r="5" spans="1:5" ht="15" thickTop="1" x14ac:dyDescent="0.15">
      <c r="A5" s="323" t="str">
        <f>+IF($B$1=$B$4,B5,IF($B$1=$C$4,C5,IF($B$1=$D$4,D5,B5)))</f>
        <v>24 months</v>
      </c>
      <c r="B5" s="324" t="s">
        <v>137</v>
      </c>
      <c r="C5" s="325" t="s">
        <v>138</v>
      </c>
      <c r="D5" s="326" t="s">
        <v>139</v>
      </c>
    </row>
    <row r="6" spans="1:5" ht="14" x14ac:dyDescent="0.15">
      <c r="A6" s="207" t="str">
        <f t="shared" ref="A6:A54" si="0">+IF($B$1=$B$4,B6,IF($B$1=$C$4,C6,IF($B$1=$D$4,D6,B6)))</f>
        <v>36 months</v>
      </c>
      <c r="B6" s="209" t="s">
        <v>140</v>
      </c>
      <c r="C6" s="210" t="s">
        <v>141</v>
      </c>
      <c r="D6" s="211" t="s">
        <v>142</v>
      </c>
    </row>
    <row r="7" spans="1:5" ht="14" x14ac:dyDescent="0.15">
      <c r="A7" s="207" t="str">
        <f t="shared" si="0"/>
        <v>Action</v>
      </c>
      <c r="B7" s="209" t="s">
        <v>50</v>
      </c>
      <c r="C7" s="210" t="s">
        <v>50</v>
      </c>
      <c r="D7" s="211" t="s">
        <v>123</v>
      </c>
    </row>
    <row r="8" spans="1:5" ht="14" x14ac:dyDescent="0.15">
      <c r="A8" s="207" t="str">
        <f t="shared" si="0"/>
        <v>Action to be selected</v>
      </c>
      <c r="B8" s="209" t="s">
        <v>124</v>
      </c>
      <c r="C8" s="210" t="s">
        <v>499</v>
      </c>
      <c r="D8" s="211" t="s">
        <v>125</v>
      </c>
    </row>
    <row r="9" spans="1:5" ht="28" x14ac:dyDescent="0.15">
      <c r="A9" s="207" t="str">
        <f t="shared" si="0"/>
        <v>Activities targeting learners between the 15th and 60th day</v>
      </c>
      <c r="B9" s="209" t="s">
        <v>250</v>
      </c>
      <c r="C9" s="210" t="s">
        <v>251</v>
      </c>
      <c r="D9" s="211" t="s">
        <v>252</v>
      </c>
    </row>
    <row r="10" spans="1:5" ht="14" x14ac:dyDescent="0.15">
      <c r="A10" s="207" t="str">
        <f t="shared" si="0"/>
        <v>Activities targeting learners up to the 14th day</v>
      </c>
      <c r="B10" s="209" t="s">
        <v>247</v>
      </c>
      <c r="C10" s="210" t="s">
        <v>248</v>
      </c>
      <c r="D10" s="211" t="s">
        <v>249</v>
      </c>
    </row>
    <row r="11" spans="1:5" ht="28" x14ac:dyDescent="0.15">
      <c r="A11" s="207" t="str">
        <f t="shared" si="0"/>
        <v>Activities targeting staff between the 15th and 60th day</v>
      </c>
      <c r="B11" s="209" t="s">
        <v>244</v>
      </c>
      <c r="C11" s="210" t="s">
        <v>245</v>
      </c>
      <c r="D11" s="211" t="s">
        <v>246</v>
      </c>
    </row>
    <row r="12" spans="1:5" ht="14" x14ac:dyDescent="0.15">
      <c r="A12" s="207" t="str">
        <f t="shared" si="0"/>
        <v>Activities targeting staff up to the 14th day</v>
      </c>
      <c r="B12" s="209" t="s">
        <v>241</v>
      </c>
      <c r="C12" s="210" t="s">
        <v>242</v>
      </c>
      <c r="D12" s="211" t="s">
        <v>243</v>
      </c>
    </row>
    <row r="13" spans="1:5" ht="14" x14ac:dyDescent="0.15">
      <c r="A13" s="207" t="str">
        <f t="shared" si="0"/>
        <v>Activity type</v>
      </c>
      <c r="B13" s="209" t="s">
        <v>259</v>
      </c>
      <c r="C13" s="210" t="s">
        <v>239</v>
      </c>
      <c r="D13" s="211" t="s">
        <v>240</v>
      </c>
    </row>
    <row r="14" spans="1:5" ht="28" x14ac:dyDescent="0.15">
      <c r="A14" s="207" t="str">
        <f t="shared" si="0"/>
        <v xml:space="preserve">Additional funding for mobility activities realised within an Alliance  </v>
      </c>
      <c r="B14" s="209" t="s">
        <v>229</v>
      </c>
      <c r="C14" s="210" t="s">
        <v>230</v>
      </c>
      <c r="D14" s="211" t="s">
        <v>231</v>
      </c>
    </row>
    <row r="15" spans="1:5" ht="14" x14ac:dyDescent="0.15">
      <c r="A15" s="207" t="str">
        <f t="shared" si="0"/>
        <v xml:space="preserve">Administrative </v>
      </c>
      <c r="B15" s="209" t="s">
        <v>205</v>
      </c>
      <c r="C15" s="210" t="s">
        <v>206</v>
      </c>
      <c r="D15" s="211" t="s">
        <v>207</v>
      </c>
    </row>
    <row r="16" spans="1:5" ht="14" x14ac:dyDescent="0.15">
      <c r="A16" s="207" t="str">
        <f t="shared" si="0"/>
        <v>All figures in Euro (Call 2014)</v>
      </c>
      <c r="B16" s="209" t="s">
        <v>46</v>
      </c>
      <c r="C16" s="210" t="s">
        <v>368</v>
      </c>
      <c r="D16" s="211" t="s">
        <v>367</v>
      </c>
    </row>
    <row r="17" spans="1:4" ht="14" x14ac:dyDescent="0.15">
      <c r="A17" s="207" t="str">
        <f t="shared" si="0"/>
        <v>Amount</v>
      </c>
      <c r="B17" s="209" t="s">
        <v>20</v>
      </c>
      <c r="C17" s="210" t="s">
        <v>360</v>
      </c>
      <c r="D17" s="211" t="s">
        <v>359</v>
      </c>
    </row>
    <row r="18" spans="1:4" ht="28" x14ac:dyDescent="0.15">
      <c r="A18" s="207" t="str">
        <f t="shared" ref="A18" si="1">+IF($B$1=$B$4,B18,IF($B$1=$C$4,C18,IF($B$1=$D$4,D18,B18)))</f>
        <v>Amount 
(c)</v>
      </c>
      <c r="B18" s="209" t="s">
        <v>493</v>
      </c>
      <c r="C18" s="210" t="s">
        <v>491</v>
      </c>
      <c r="D18" s="211" t="s">
        <v>492</v>
      </c>
    </row>
    <row r="19" spans="1:4" ht="14" x14ac:dyDescent="0.15">
      <c r="A19" s="207" t="str">
        <f t="shared" si="0"/>
        <v xml:space="preserve">Austria </v>
      </c>
      <c r="B19" s="209" t="s">
        <v>68</v>
      </c>
      <c r="C19" s="210" t="s">
        <v>369</v>
      </c>
      <c r="D19" s="211" t="s">
        <v>402</v>
      </c>
    </row>
    <row r="20" spans="1:4" ht="14" x14ac:dyDescent="0.15">
      <c r="A20" s="207" t="str">
        <f t="shared" si="0"/>
        <v>Average price return journey</v>
      </c>
      <c r="B20" s="209" t="s">
        <v>306</v>
      </c>
      <c r="C20" s="210" t="s">
        <v>445</v>
      </c>
      <c r="D20" s="211" t="s">
        <v>314</v>
      </c>
    </row>
    <row r="21" spans="1:4" ht="28" x14ac:dyDescent="0.15">
      <c r="A21" s="207" t="str">
        <f t="shared" si="0"/>
        <v xml:space="preserve">Before completing this table please read carefully the instructions available on </v>
      </c>
      <c r="B21" s="209" t="s">
        <v>48</v>
      </c>
      <c r="C21" s="210" t="s">
        <v>500</v>
      </c>
      <c r="D21" s="211" t="s">
        <v>117</v>
      </c>
    </row>
    <row r="22" spans="1:4" ht="14" x14ac:dyDescent="0.15">
      <c r="A22" s="207" t="str">
        <f t="shared" si="0"/>
        <v xml:space="preserve">Belgium </v>
      </c>
      <c r="B22" s="209" t="s">
        <v>69</v>
      </c>
      <c r="C22" s="210" t="s">
        <v>370</v>
      </c>
      <c r="D22" s="211" t="s">
        <v>403</v>
      </c>
    </row>
    <row r="23" spans="1:4" ht="14" x14ac:dyDescent="0.15">
      <c r="A23" s="207" t="str">
        <f t="shared" si="0"/>
        <v xml:space="preserve">Bulgaria </v>
      </c>
      <c r="B23" s="209" t="s">
        <v>70</v>
      </c>
      <c r="C23" s="210" t="s">
        <v>371</v>
      </c>
      <c r="D23" s="211" t="s">
        <v>404</v>
      </c>
    </row>
    <row r="24" spans="1:4" ht="28" x14ac:dyDescent="0.15">
      <c r="A24" s="317" t="str">
        <f>+IF($B$1=$B$4,B24,IF($B$1=$C$4,C24,IF($B$1=$D$4,D24,B24)))</f>
        <v>CALL FOR PROPOSAL - EACEA/10/2018 - Erasmus+ programme</v>
      </c>
      <c r="B24" s="228" t="s">
        <v>609</v>
      </c>
      <c r="C24" s="310" t="s">
        <v>516</v>
      </c>
      <c r="D24" s="311" t="s">
        <v>517</v>
      </c>
    </row>
    <row r="25" spans="1:4" ht="14" x14ac:dyDescent="0.15">
      <c r="A25" s="207" t="str">
        <f t="shared" si="0"/>
        <v xml:space="preserve">Cofinancing </v>
      </c>
      <c r="B25" s="209" t="s">
        <v>291</v>
      </c>
      <c r="C25" s="210" t="s">
        <v>472</v>
      </c>
      <c r="D25" s="211" t="s">
        <v>292</v>
      </c>
    </row>
    <row r="26" spans="1:4" ht="14" x14ac:dyDescent="0.15">
      <c r="A26" s="207" t="str">
        <f t="shared" si="0"/>
        <v>Cost per day</v>
      </c>
      <c r="B26" s="209" t="s">
        <v>22</v>
      </c>
      <c r="C26" s="210" t="s">
        <v>300</v>
      </c>
      <c r="D26" s="211" t="s">
        <v>301</v>
      </c>
    </row>
    <row r="27" spans="1:4" ht="14" x14ac:dyDescent="0.15">
      <c r="A27" s="207" t="str">
        <f t="shared" si="0"/>
        <v>Cost per Item</v>
      </c>
      <c r="B27" s="209" t="s">
        <v>111</v>
      </c>
      <c r="C27" s="210" t="s">
        <v>324</v>
      </c>
      <c r="D27" s="211" t="s">
        <v>323</v>
      </c>
    </row>
    <row r="28" spans="1:4" ht="14" x14ac:dyDescent="0.15">
      <c r="A28" s="207" t="str">
        <f t="shared" si="0"/>
        <v>Cost per participant</v>
      </c>
      <c r="B28" s="209" t="s">
        <v>256</v>
      </c>
      <c r="C28" s="210" t="s">
        <v>257</v>
      </c>
      <c r="D28" s="211" t="s">
        <v>258</v>
      </c>
    </row>
    <row r="29" spans="1:4" ht="14" x14ac:dyDescent="0.15">
      <c r="A29" s="207" t="str">
        <f t="shared" si="0"/>
        <v>Costs</v>
      </c>
      <c r="B29" s="209" t="s">
        <v>17</v>
      </c>
      <c r="C29" s="210" t="s">
        <v>355</v>
      </c>
      <c r="D29" s="211" t="s">
        <v>356</v>
      </c>
    </row>
    <row r="30" spans="1:4" ht="14" x14ac:dyDescent="0.15">
      <c r="A30" s="207" t="str">
        <f t="shared" si="0"/>
        <v>Countries list</v>
      </c>
      <c r="B30" s="209" t="s">
        <v>96</v>
      </c>
      <c r="C30" s="210" t="s">
        <v>435</v>
      </c>
      <c r="D30" s="211" t="s">
        <v>434</v>
      </c>
    </row>
    <row r="31" spans="1:4" ht="14" x14ac:dyDescent="0.15">
      <c r="A31" s="207" t="str">
        <f t="shared" si="0"/>
        <v>Country</v>
      </c>
      <c r="B31" s="209" t="s">
        <v>13</v>
      </c>
      <c r="C31" s="210" t="s">
        <v>191</v>
      </c>
      <c r="D31" s="211" t="s">
        <v>192</v>
      </c>
    </row>
    <row r="32" spans="1:4" ht="14" x14ac:dyDescent="0.15">
      <c r="A32" s="207" t="str">
        <f t="shared" si="0"/>
        <v>Country of destination</v>
      </c>
      <c r="B32" s="209" t="s">
        <v>23</v>
      </c>
      <c r="C32" s="210" t="s">
        <v>309</v>
      </c>
      <c r="D32" s="211" t="s">
        <v>308</v>
      </c>
    </row>
    <row r="33" spans="1:4" ht="14" x14ac:dyDescent="0.15">
      <c r="A33" s="207" t="str">
        <f t="shared" si="0"/>
        <v xml:space="preserve">Croatia </v>
      </c>
      <c r="B33" s="209" t="s">
        <v>71</v>
      </c>
      <c r="C33" s="210" t="s">
        <v>372</v>
      </c>
      <c r="D33" s="211" t="s">
        <v>405</v>
      </c>
    </row>
    <row r="34" spans="1:4" ht="14" x14ac:dyDescent="0.15">
      <c r="A34" s="207" t="str">
        <f t="shared" si="0"/>
        <v xml:space="preserve">Cyprus </v>
      </c>
      <c r="B34" s="209" t="s">
        <v>72</v>
      </c>
      <c r="C34" s="210" t="s">
        <v>373</v>
      </c>
      <c r="D34" s="211" t="s">
        <v>406</v>
      </c>
    </row>
    <row r="35" spans="1:4" ht="14" x14ac:dyDescent="0.15">
      <c r="A35" s="207" t="str">
        <f t="shared" si="0"/>
        <v xml:space="preserve">Czech Republic </v>
      </c>
      <c r="B35" s="209" t="s">
        <v>73</v>
      </c>
      <c r="C35" s="210" t="s">
        <v>374</v>
      </c>
      <c r="D35" s="211" t="s">
        <v>407</v>
      </c>
    </row>
    <row r="36" spans="1:4" ht="14" x14ac:dyDescent="0.15">
      <c r="A36" s="207" t="str">
        <f t="shared" si="0"/>
        <v>Daily subsistence cost per person</v>
      </c>
      <c r="B36" s="209" t="s">
        <v>305</v>
      </c>
      <c r="C36" s="210" t="s">
        <v>313</v>
      </c>
      <c r="D36" s="211" t="s">
        <v>312</v>
      </c>
    </row>
    <row r="37" spans="1:4" ht="14" x14ac:dyDescent="0.15">
      <c r="A37" s="207" t="str">
        <f t="shared" si="0"/>
        <v xml:space="preserve">Denmark </v>
      </c>
      <c r="B37" s="209" t="s">
        <v>74</v>
      </c>
      <c r="C37" s="210" t="s">
        <v>375</v>
      </c>
      <c r="D37" s="211" t="s">
        <v>408</v>
      </c>
    </row>
    <row r="38" spans="1:4" ht="14" x14ac:dyDescent="0.15">
      <c r="A38" s="207" t="str">
        <f t="shared" si="0"/>
        <v>Depreciation rate %</v>
      </c>
      <c r="B38" s="209" t="s">
        <v>318</v>
      </c>
      <c r="C38" s="210" t="s">
        <v>328</v>
      </c>
      <c r="D38" s="211" t="s">
        <v>327</v>
      </c>
    </row>
    <row r="39" spans="1:4" ht="14" x14ac:dyDescent="0.15">
      <c r="A39" s="207" t="str">
        <f t="shared" si="0"/>
        <v>Description</v>
      </c>
      <c r="B39" s="209" t="s">
        <v>3</v>
      </c>
      <c r="C39" s="210" t="s">
        <v>3</v>
      </c>
      <c r="D39" s="211" t="s">
        <v>319</v>
      </c>
    </row>
    <row r="40" spans="1:4" ht="14" x14ac:dyDescent="0.15">
      <c r="A40" s="207" t="str">
        <f t="shared" si="0"/>
        <v>Direct Costs</v>
      </c>
      <c r="B40" s="209" t="s">
        <v>337</v>
      </c>
      <c r="C40" s="210" t="s">
        <v>338</v>
      </c>
      <c r="D40" s="211" t="s">
        <v>339</v>
      </c>
    </row>
    <row r="41" spans="1:4" ht="14" x14ac:dyDescent="0.15">
      <c r="A41" s="207" t="str">
        <f t="shared" si="0"/>
        <v>Distance</v>
      </c>
      <c r="B41" s="209" t="s">
        <v>234</v>
      </c>
      <c r="C41" s="210" t="s">
        <v>234</v>
      </c>
      <c r="D41" s="211" t="s">
        <v>235</v>
      </c>
    </row>
    <row r="42" spans="1:4" ht="14" x14ac:dyDescent="0.15">
      <c r="A42" s="207" t="str">
        <f t="shared" si="0"/>
        <v>Duration</v>
      </c>
      <c r="B42" s="209" t="s">
        <v>134</v>
      </c>
      <c r="C42" s="210" t="s">
        <v>135</v>
      </c>
      <c r="D42" s="211" t="s">
        <v>136</v>
      </c>
    </row>
    <row r="43" spans="1:4" ht="14" x14ac:dyDescent="0.15">
      <c r="A43" s="207" t="str">
        <f t="shared" si="0"/>
        <v>Duration number of months</v>
      </c>
      <c r="B43" s="209" t="s">
        <v>266</v>
      </c>
      <c r="C43" s="210" t="s">
        <v>267</v>
      </c>
      <c r="D43" s="211" t="s">
        <v>130</v>
      </c>
    </row>
    <row r="44" spans="1:4" ht="14" x14ac:dyDescent="0.15">
      <c r="A44" s="207" t="str">
        <f t="shared" si="0"/>
        <v>Duration to be completed</v>
      </c>
      <c r="B44" s="209" t="s">
        <v>131</v>
      </c>
      <c r="C44" s="210" t="s">
        <v>132</v>
      </c>
      <c r="D44" s="211" t="s">
        <v>133</v>
      </c>
    </row>
    <row r="45" spans="1:4" ht="14" x14ac:dyDescent="0.15">
      <c r="A45" s="207" t="str">
        <f>+IF($B$1=$B$4,B45,IF($B$1=$C$4,C45,IF($B$1=$D$4,D45,B45)))</f>
        <v>2. Equipment</v>
      </c>
      <c r="B45" s="209" t="s">
        <v>341</v>
      </c>
      <c r="C45" s="210" t="s">
        <v>342</v>
      </c>
      <c r="D45" s="211" t="s">
        <v>343</v>
      </c>
    </row>
    <row r="46" spans="1:4" ht="14" x14ac:dyDescent="0.15">
      <c r="A46" s="207" t="str">
        <f>+IF($B$1=$B$4,B46,IF($B$1=$C$4,C46,IF($B$1=$D$4,D46,B46)))</f>
        <v>B2. Equipment costs</v>
      </c>
      <c r="B46" s="209" t="s">
        <v>284</v>
      </c>
      <c r="C46" s="210" t="s">
        <v>285</v>
      </c>
      <c r="D46" s="211" t="s">
        <v>286</v>
      </c>
    </row>
    <row r="47" spans="1:4" ht="14" x14ac:dyDescent="0.15">
      <c r="A47" s="207" t="str">
        <f t="shared" si="0"/>
        <v>Error: Indirect Costs exceed 7%</v>
      </c>
      <c r="B47" s="209" t="s">
        <v>439</v>
      </c>
      <c r="C47" s="210" t="s">
        <v>440</v>
      </c>
      <c r="D47" s="211" t="s">
        <v>466</v>
      </c>
    </row>
    <row r="48" spans="1:4" ht="28" x14ac:dyDescent="0.15">
      <c r="A48" s="317" t="str">
        <f>+IF($B$1=$B$4,B48,IF($B$1=$C$4,C48,IF($B$1=$D$4,D48,B48)))</f>
        <v>Warning: Maximum EU Grant: 80% of Total Costs or 500.000 €</v>
      </c>
      <c r="B48" s="313" t="s">
        <v>600</v>
      </c>
      <c r="C48" s="310" t="s">
        <v>512</v>
      </c>
      <c r="D48" s="311" t="s">
        <v>513</v>
      </c>
    </row>
    <row r="49" spans="1:4" ht="28" x14ac:dyDescent="0.15">
      <c r="A49" s="207" t="str">
        <f t="shared" si="0"/>
        <v xml:space="preserve">Error: Subcontracting exceeds 30% of total direct costs </v>
      </c>
      <c r="B49" s="209" t="s">
        <v>441</v>
      </c>
      <c r="C49" s="210" t="s">
        <v>450</v>
      </c>
      <c r="D49" s="211" t="s">
        <v>467</v>
      </c>
    </row>
    <row r="50" spans="1:4" ht="42" x14ac:dyDescent="0.15">
      <c r="A50" s="207" t="str">
        <f t="shared" si="0"/>
        <v>Error: Total costs should balance with (Maximum EU contribution + Applicant contribution)</v>
      </c>
      <c r="B50" s="209" t="s">
        <v>452</v>
      </c>
      <c r="C50" s="210" t="s">
        <v>451</v>
      </c>
      <c r="D50" s="211" t="s">
        <v>465</v>
      </c>
    </row>
    <row r="51" spans="1:4" ht="14" x14ac:dyDescent="0.15">
      <c r="A51" s="207" t="str">
        <f t="shared" si="0"/>
        <v xml:space="preserve">Estonia </v>
      </c>
      <c r="B51" s="209" t="s">
        <v>75</v>
      </c>
      <c r="C51" s="210" t="s">
        <v>376</v>
      </c>
      <c r="D51" s="211" t="s">
        <v>409</v>
      </c>
    </row>
    <row r="52" spans="1:4" ht="14" x14ac:dyDescent="0.15">
      <c r="A52" s="207" t="str">
        <f t="shared" si="0"/>
        <v>EU Grant</v>
      </c>
      <c r="B52" s="209" t="s">
        <v>99</v>
      </c>
      <c r="C52" s="210" t="s">
        <v>154</v>
      </c>
      <c r="D52" s="211" t="s">
        <v>155</v>
      </c>
    </row>
    <row r="53" spans="1:4" ht="14" x14ac:dyDescent="0.15">
      <c r="A53" s="207" t="str">
        <f t="shared" si="0"/>
        <v>EU Grant requested</v>
      </c>
      <c r="B53" s="209" t="s">
        <v>364</v>
      </c>
      <c r="C53" s="210" t="s">
        <v>366</v>
      </c>
      <c r="D53" s="211" t="s">
        <v>365</v>
      </c>
    </row>
    <row r="54" spans="1:4" ht="14" x14ac:dyDescent="0.15">
      <c r="A54" s="207" t="str">
        <f t="shared" si="0"/>
        <v>Expenditure</v>
      </c>
      <c r="B54" s="209" t="s">
        <v>40</v>
      </c>
      <c r="C54" s="210" t="s">
        <v>277</v>
      </c>
      <c r="D54" s="211" t="s">
        <v>276</v>
      </c>
    </row>
    <row r="55" spans="1:4" ht="14" x14ac:dyDescent="0.15">
      <c r="A55" s="207" t="str">
        <f t="shared" ref="A55:A115" si="2">+IF($B$1=$B$4,B55,IF($B$1=$C$4,C55,IF($B$1=$D$4,D55,B55)))</f>
        <v>Financing</v>
      </c>
      <c r="B55" s="209" t="s">
        <v>18</v>
      </c>
      <c r="C55" s="210" t="s">
        <v>358</v>
      </c>
      <c r="D55" s="211" t="s">
        <v>357</v>
      </c>
    </row>
    <row r="56" spans="1:4" ht="14" x14ac:dyDescent="0.15">
      <c r="A56" s="207" t="str">
        <f t="shared" si="2"/>
        <v xml:space="preserve">Finland </v>
      </c>
      <c r="B56" s="209" t="s">
        <v>76</v>
      </c>
      <c r="C56" s="210" t="s">
        <v>377</v>
      </c>
      <c r="D56" s="211" t="s">
        <v>410</v>
      </c>
    </row>
    <row r="57" spans="1:4" ht="14" x14ac:dyDescent="0.15">
      <c r="A57" s="207" t="str">
        <f t="shared" si="2"/>
        <v>Former Yugoslav Republic of Macedonia</v>
      </c>
      <c r="B57" s="209" t="s">
        <v>104</v>
      </c>
      <c r="C57" s="210" t="s">
        <v>397</v>
      </c>
      <c r="D57" s="211" t="s">
        <v>429</v>
      </c>
    </row>
    <row r="58" spans="1:4" ht="14" x14ac:dyDescent="0.15">
      <c r="A58" s="207" t="str">
        <f t="shared" si="2"/>
        <v xml:space="preserve">France </v>
      </c>
      <c r="B58" s="209" t="s">
        <v>77</v>
      </c>
      <c r="C58" s="210" t="s">
        <v>378</v>
      </c>
      <c r="D58" s="211" t="s">
        <v>411</v>
      </c>
    </row>
    <row r="59" spans="1:4" ht="36" customHeight="1" x14ac:dyDescent="0.15">
      <c r="A59" s="317" t="str">
        <f>+IF($B$1=$B$4,B59,IF($B$1=$C$4,C59,IF($B$1=$D$4,D59,B59)))</f>
        <v>From: 31st of December 2018 ;  15th or 31 January 2019</v>
      </c>
      <c r="B59" s="315" t="s">
        <v>612</v>
      </c>
      <c r="C59" s="212" t="s">
        <v>519</v>
      </c>
      <c r="D59" s="229" t="s">
        <v>520</v>
      </c>
    </row>
    <row r="60" spans="1:4" ht="14" x14ac:dyDescent="0.15">
      <c r="A60" s="207" t="str">
        <f t="shared" si="2"/>
        <v>Full participation - Erasmus+</v>
      </c>
      <c r="B60" s="209" t="s">
        <v>110</v>
      </c>
      <c r="C60" s="210" t="s">
        <v>449</v>
      </c>
      <c r="D60" s="211" t="s">
        <v>438</v>
      </c>
    </row>
    <row r="61" spans="1:4" ht="14" x14ac:dyDescent="0.15">
      <c r="A61" s="207" t="str">
        <f t="shared" si="2"/>
        <v xml:space="preserve">Germany </v>
      </c>
      <c r="B61" s="209" t="s">
        <v>78</v>
      </c>
      <c r="C61" s="210" t="s">
        <v>379</v>
      </c>
      <c r="D61" s="211" t="s">
        <v>412</v>
      </c>
    </row>
    <row r="62" spans="1:4" ht="14" x14ac:dyDescent="0.15">
      <c r="A62" s="207" t="str">
        <f t="shared" si="2"/>
        <v>Grant requested</v>
      </c>
      <c r="B62" s="209" t="s">
        <v>220</v>
      </c>
      <c r="C62" s="210" t="s">
        <v>221</v>
      </c>
      <c r="D62" s="211" t="s">
        <v>222</v>
      </c>
    </row>
    <row r="63" spans="1:4" ht="42" x14ac:dyDescent="0.15">
      <c r="A63" s="207" t="str">
        <f t="shared" si="2"/>
        <v>Grant total 
(up to 80%)
(a)</v>
      </c>
      <c r="B63" s="209" t="s">
        <v>604</v>
      </c>
      <c r="C63" s="310" t="s">
        <v>486</v>
      </c>
      <c r="D63" s="311" t="s">
        <v>487</v>
      </c>
    </row>
    <row r="64" spans="1:4" ht="14" x14ac:dyDescent="0.15">
      <c r="A64" s="207" t="str">
        <f t="shared" si="2"/>
        <v xml:space="preserve">Greece </v>
      </c>
      <c r="B64" s="209" t="s">
        <v>79</v>
      </c>
      <c r="C64" s="210" t="s">
        <v>380</v>
      </c>
      <c r="D64" s="211" t="s">
        <v>413</v>
      </c>
    </row>
    <row r="65" spans="1:7" ht="14" x14ac:dyDescent="0.15">
      <c r="A65" s="207" t="str">
        <f t="shared" si="2"/>
        <v>Guidelines for applicants</v>
      </c>
      <c r="B65" s="209" t="s">
        <v>481</v>
      </c>
      <c r="C65" s="210" t="s">
        <v>484</v>
      </c>
      <c r="D65" s="211" t="s">
        <v>497</v>
      </c>
    </row>
    <row r="66" spans="1:7" ht="14" x14ac:dyDescent="0.15">
      <c r="A66" s="207" t="str">
        <f t="shared" si="2"/>
        <v>Heading A</v>
      </c>
      <c r="B66" s="209" t="s">
        <v>53</v>
      </c>
      <c r="C66" s="210" t="s">
        <v>274</v>
      </c>
      <c r="D66" s="211" t="s">
        <v>453</v>
      </c>
    </row>
    <row r="67" spans="1:7" ht="14" x14ac:dyDescent="0.15">
      <c r="A67" s="207" t="str">
        <f t="shared" si="2"/>
        <v>Heading B</v>
      </c>
      <c r="B67" s="209" t="s">
        <v>54</v>
      </c>
      <c r="C67" s="210" t="s">
        <v>275</v>
      </c>
      <c r="D67" s="211" t="s">
        <v>454</v>
      </c>
    </row>
    <row r="68" spans="1:7" ht="14" x14ac:dyDescent="0.15">
      <c r="A68" s="207" t="str">
        <f t="shared" si="2"/>
        <v xml:space="preserve">Hungary </v>
      </c>
      <c r="B68" s="209" t="s">
        <v>80</v>
      </c>
      <c r="C68" s="210" t="s">
        <v>381</v>
      </c>
      <c r="D68" s="211" t="s">
        <v>414</v>
      </c>
    </row>
    <row r="69" spans="1:7" ht="14" x14ac:dyDescent="0.15">
      <c r="A69" s="207" t="str">
        <f t="shared" si="2"/>
        <v>Iceland</v>
      </c>
      <c r="B69" s="209" t="s">
        <v>105</v>
      </c>
      <c r="C69" s="210" t="s">
        <v>398</v>
      </c>
      <c r="D69" s="211" t="s">
        <v>430</v>
      </c>
    </row>
    <row r="70" spans="1:7" ht="14" x14ac:dyDescent="0.15">
      <c r="A70" s="207" t="str">
        <f t="shared" si="2"/>
        <v>Indirect costs</v>
      </c>
      <c r="B70" s="209" t="s">
        <v>12</v>
      </c>
      <c r="C70" s="210" t="s">
        <v>350</v>
      </c>
      <c r="D70" s="211" t="s">
        <v>351</v>
      </c>
    </row>
    <row r="71" spans="1:7" ht="14" x14ac:dyDescent="0.15">
      <c r="A71" s="207" t="str">
        <f t="shared" si="2"/>
        <v>Indirect costs (up to 7%)</v>
      </c>
      <c r="B71" s="209" t="s">
        <v>44</v>
      </c>
      <c r="C71" s="210" t="s">
        <v>282</v>
      </c>
      <c r="D71" s="211" t="s">
        <v>456</v>
      </c>
    </row>
    <row r="72" spans="1:7" ht="14" x14ac:dyDescent="0.15">
      <c r="A72" s="207" t="str">
        <f t="shared" si="2"/>
        <v xml:space="preserve">Ireland </v>
      </c>
      <c r="B72" s="209" t="s">
        <v>81</v>
      </c>
      <c r="C72" s="210" t="s">
        <v>382</v>
      </c>
      <c r="D72" s="211" t="s">
        <v>415</v>
      </c>
    </row>
    <row r="73" spans="1:7" ht="14" x14ac:dyDescent="0.15">
      <c r="A73" s="207" t="str">
        <f t="shared" si="2"/>
        <v xml:space="preserve">Italy </v>
      </c>
      <c r="B73" s="209" t="s">
        <v>82</v>
      </c>
      <c r="C73" s="210" t="s">
        <v>383</v>
      </c>
      <c r="D73" s="211" t="s">
        <v>416</v>
      </c>
    </row>
    <row r="74" spans="1:7" ht="14" x14ac:dyDescent="0.15">
      <c r="A74" s="207" t="str">
        <f t="shared" si="2"/>
        <v>Item</v>
      </c>
      <c r="B74" s="209" t="s">
        <v>51</v>
      </c>
      <c r="C74" s="210" t="s">
        <v>271</v>
      </c>
      <c r="D74" s="211" t="s">
        <v>272</v>
      </c>
    </row>
    <row r="75" spans="1:7" ht="14" x14ac:dyDescent="0.15">
      <c r="A75" s="207" t="str">
        <f t="shared" si="2"/>
        <v>Justification</v>
      </c>
      <c r="B75" s="209" t="s">
        <v>24</v>
      </c>
      <c r="C75" s="210" t="s">
        <v>24</v>
      </c>
      <c r="D75" s="211" t="s">
        <v>320</v>
      </c>
    </row>
    <row r="76" spans="1:7" ht="42" x14ac:dyDescent="0.15">
      <c r="A76" s="317" t="str">
        <f>+IF($B$1=$B$4,B76,IF($B$1=$C$4,C76,IF($B$1=$D$4,D76,B76)))</f>
        <v>Key action 3: Social inclusion and common values: the contribution in the field of education, training and youth</v>
      </c>
      <c r="B76" s="313" t="s">
        <v>611</v>
      </c>
      <c r="C76" s="212" t="s">
        <v>518</v>
      </c>
      <c r="D76" s="229" t="s">
        <v>538</v>
      </c>
      <c r="F76" s="244" t="s">
        <v>610</v>
      </c>
      <c r="G76" s="314"/>
    </row>
    <row r="77" spans="1:7" ht="14" x14ac:dyDescent="0.15">
      <c r="A77" s="207" t="str">
        <f t="shared" si="2"/>
        <v>Knowledge alliances</v>
      </c>
      <c r="B77" s="209" t="s">
        <v>126</v>
      </c>
      <c r="C77" s="210" t="s">
        <v>127</v>
      </c>
      <c r="D77" s="211" t="s">
        <v>116</v>
      </c>
      <c r="F77" s="240"/>
    </row>
    <row r="78" spans="1:7" ht="16" x14ac:dyDescent="0.15">
      <c r="A78" s="207" t="str">
        <f t="shared" si="2"/>
        <v>Language</v>
      </c>
      <c r="B78" s="209" t="s">
        <v>120</v>
      </c>
      <c r="C78" s="210" t="s">
        <v>121</v>
      </c>
      <c r="D78" s="211" t="s">
        <v>122</v>
      </c>
      <c r="F78" s="241"/>
    </row>
    <row r="79" spans="1:7" ht="14" x14ac:dyDescent="0.15">
      <c r="A79" s="207" t="str">
        <f t="shared" si="2"/>
        <v xml:space="preserve">Latvia </v>
      </c>
      <c r="B79" s="209" t="s">
        <v>83</v>
      </c>
      <c r="C79" s="210" t="s">
        <v>384</v>
      </c>
      <c r="D79" s="211" t="s">
        <v>417</v>
      </c>
      <c r="F79" s="242"/>
    </row>
    <row r="80" spans="1:7" ht="15" x14ac:dyDescent="0.15">
      <c r="A80" s="207" t="str">
        <f t="shared" si="2"/>
        <v>Liechtenstein</v>
      </c>
      <c r="B80" s="209" t="s">
        <v>106</v>
      </c>
      <c r="C80" s="210" t="s">
        <v>106</v>
      </c>
      <c r="D80" s="211" t="s">
        <v>106</v>
      </c>
      <c r="F80" s="243"/>
    </row>
    <row r="81" spans="1:4" ht="14" x14ac:dyDescent="0.15">
      <c r="A81" s="207" t="str">
        <f t="shared" si="2"/>
        <v xml:space="preserve">Lithuania </v>
      </c>
      <c r="B81" s="209" t="s">
        <v>84</v>
      </c>
      <c r="C81" s="210" t="s">
        <v>385</v>
      </c>
      <c r="D81" s="211" t="s">
        <v>418</v>
      </c>
    </row>
    <row r="82" spans="1:4" ht="14" x14ac:dyDescent="0.15">
      <c r="A82" s="207" t="str">
        <f t="shared" si="2"/>
        <v xml:space="preserve">Luxembourg </v>
      </c>
      <c r="B82" s="209" t="s">
        <v>85</v>
      </c>
      <c r="C82" s="210" t="s">
        <v>386</v>
      </c>
      <c r="D82" s="211" t="s">
        <v>419</v>
      </c>
    </row>
    <row r="83" spans="1:4" ht="14" x14ac:dyDescent="0.15">
      <c r="A83" s="207" t="str">
        <f t="shared" si="2"/>
        <v xml:space="preserve">Malta </v>
      </c>
      <c r="B83" s="209" t="s">
        <v>86</v>
      </c>
      <c r="C83" s="210" t="s">
        <v>387</v>
      </c>
      <c r="D83" s="211" t="s">
        <v>420</v>
      </c>
    </row>
    <row r="84" spans="1:4" ht="13.5" customHeight="1" x14ac:dyDescent="0.15">
      <c r="A84" s="207" t="str">
        <f t="shared" si="2"/>
        <v xml:space="preserve">Manager </v>
      </c>
      <c r="B84" s="209" t="s">
        <v>197</v>
      </c>
      <c r="C84" s="210" t="s">
        <v>198</v>
      </c>
      <c r="D84" s="211" t="s">
        <v>198</v>
      </c>
    </row>
    <row r="85" spans="1:4" ht="30" customHeight="1" x14ac:dyDescent="0.15">
      <c r="A85" s="214" t="str">
        <f t="shared" si="2"/>
        <v>Maximum EU contribution awarded for a 2 years Alliance:        700 000 EUR</v>
      </c>
      <c r="B85" s="209" t="s">
        <v>180</v>
      </c>
      <c r="C85" s="210" t="s">
        <v>181</v>
      </c>
      <c r="D85" s="211" t="s">
        <v>182</v>
      </c>
    </row>
    <row r="86" spans="1:4" ht="32.25" customHeight="1" x14ac:dyDescent="0.15">
      <c r="A86" s="214" t="str">
        <f t="shared" si="2"/>
        <v>Maximum EU contribution awarded for a 3 years Alliance:           1 000 000 EUR</v>
      </c>
      <c r="B86" s="209" t="s">
        <v>183</v>
      </c>
      <c r="C86" s="210" t="s">
        <v>184</v>
      </c>
      <c r="D86" s="211" t="s">
        <v>185</v>
      </c>
    </row>
    <row r="87" spans="1:4" ht="14" x14ac:dyDescent="0.15">
      <c r="A87" s="207" t="str">
        <f t="shared" si="2"/>
        <v>Member States of the European Union (EU)</v>
      </c>
      <c r="B87" s="209" t="s">
        <v>67</v>
      </c>
      <c r="C87" s="210" t="s">
        <v>448</v>
      </c>
      <c r="D87" s="211" t="s">
        <v>437</v>
      </c>
    </row>
    <row r="88" spans="1:4" ht="14" x14ac:dyDescent="0.15">
      <c r="A88" s="207" t="str">
        <f t="shared" si="2"/>
        <v>Mobility activities (Optional)</v>
      </c>
      <c r="B88" s="209" t="s">
        <v>170</v>
      </c>
      <c r="C88" s="210" t="s">
        <v>171</v>
      </c>
      <c r="D88" s="211" t="s">
        <v>172</v>
      </c>
    </row>
    <row r="89" spans="1:4" ht="14" x14ac:dyDescent="0.15">
      <c r="A89" s="207" t="str">
        <f t="shared" si="2"/>
        <v>months</v>
      </c>
      <c r="B89" s="209" t="s">
        <v>143</v>
      </c>
      <c r="C89" s="210" t="s">
        <v>144</v>
      </c>
      <c r="D89" s="211" t="s">
        <v>145</v>
      </c>
    </row>
    <row r="90" spans="1:4" ht="14" x14ac:dyDescent="0.15">
      <c r="A90" s="207" t="str">
        <f t="shared" si="2"/>
        <v>Name</v>
      </c>
      <c r="B90" s="209" t="s">
        <v>102</v>
      </c>
      <c r="C90" s="210" t="s">
        <v>190</v>
      </c>
      <c r="D90" s="211" t="s">
        <v>102</v>
      </c>
    </row>
    <row r="91" spans="1:4" ht="14" x14ac:dyDescent="0.15">
      <c r="A91" s="207" t="str">
        <f t="shared" si="2"/>
        <v xml:space="preserve">Netherlands </v>
      </c>
      <c r="B91" s="209" t="s">
        <v>87</v>
      </c>
      <c r="C91" s="210" t="s">
        <v>388</v>
      </c>
      <c r="D91" s="211" t="s">
        <v>421</v>
      </c>
    </row>
    <row r="92" spans="1:4" ht="25.5" customHeight="1" x14ac:dyDescent="0.15">
      <c r="A92" s="207" t="str">
        <f t="shared" si="2"/>
        <v>Norway</v>
      </c>
      <c r="B92" s="209" t="s">
        <v>107</v>
      </c>
      <c r="C92" s="210" t="s">
        <v>399</v>
      </c>
      <c r="D92" s="211" t="s">
        <v>431</v>
      </c>
    </row>
    <row r="93" spans="1:4" ht="14" x14ac:dyDescent="0.15">
      <c r="A93" s="207" t="str">
        <f t="shared" si="2"/>
        <v>Number of days</v>
      </c>
      <c r="B93" s="209" t="s">
        <v>208</v>
      </c>
      <c r="C93" s="210" t="s">
        <v>209</v>
      </c>
      <c r="D93" s="211" t="s">
        <v>210</v>
      </c>
    </row>
    <row r="94" spans="1:4" ht="14" x14ac:dyDescent="0.15">
      <c r="A94" s="207" t="str">
        <f t="shared" si="2"/>
        <v>Number of items</v>
      </c>
      <c r="B94" s="209" t="s">
        <v>316</v>
      </c>
      <c r="C94" s="210" t="s">
        <v>322</v>
      </c>
      <c r="D94" s="211" t="s">
        <v>321</v>
      </c>
    </row>
    <row r="95" spans="1:4" ht="14" x14ac:dyDescent="0.15">
      <c r="A95" s="207" t="str">
        <f t="shared" si="2"/>
        <v>Number of persons</v>
      </c>
      <c r="B95" s="209" t="s">
        <v>304</v>
      </c>
      <c r="C95" s="210" t="s">
        <v>311</v>
      </c>
      <c r="D95" s="211" t="s">
        <v>310</v>
      </c>
    </row>
    <row r="96" spans="1:4" ht="42" x14ac:dyDescent="0.15">
      <c r="A96" s="207" t="str">
        <f t="shared" si="2"/>
        <v>Number of travels 
(from their place of location to the venue of the activity and return)</v>
      </c>
      <c r="B96" s="209" t="s">
        <v>253</v>
      </c>
      <c r="C96" s="210" t="s">
        <v>254</v>
      </c>
      <c r="D96" s="211" t="s">
        <v>255</v>
      </c>
    </row>
    <row r="97" spans="1:4" ht="14" x14ac:dyDescent="0.15">
      <c r="A97" s="207" t="str">
        <f t="shared" si="2"/>
        <v>Number of working days on the project</v>
      </c>
      <c r="B97" s="209" t="s">
        <v>16</v>
      </c>
      <c r="C97" s="210" t="s">
        <v>298</v>
      </c>
      <c r="D97" s="211" t="s">
        <v>299</v>
      </c>
    </row>
    <row r="98" spans="1:4" ht="14" x14ac:dyDescent="0.15">
      <c r="A98" s="207" t="str">
        <f t="shared" si="2"/>
        <v>OK</v>
      </c>
      <c r="B98" s="209" t="s">
        <v>186</v>
      </c>
      <c r="C98" s="210" t="s">
        <v>186</v>
      </c>
      <c r="D98" s="211" t="s">
        <v>186</v>
      </c>
    </row>
    <row r="99" spans="1:4" ht="14" x14ac:dyDescent="0.15">
      <c r="A99" s="207" t="str">
        <f>+IF($B$1=$B$4,B99,IF($B$1=$C$4,C99,IF($B$1=$D$4,D99,B99)))</f>
        <v>B. Operations</v>
      </c>
      <c r="B99" s="209" t="s">
        <v>30</v>
      </c>
      <c r="C99" s="210" t="s">
        <v>340</v>
      </c>
      <c r="D99" s="211" t="s">
        <v>349</v>
      </c>
    </row>
    <row r="100" spans="1:4" ht="14" x14ac:dyDescent="0.15">
      <c r="A100" s="207" t="str">
        <f>+IF($B$1=$B$4,B100,IF($B$1=$C$4,C100,IF($B$1=$D$4,D100,B100)))</f>
        <v>(OPTIONAL)</v>
      </c>
      <c r="B100" s="209" t="s">
        <v>468</v>
      </c>
      <c r="C100" s="210" t="s">
        <v>232</v>
      </c>
      <c r="D100" s="211" t="s">
        <v>233</v>
      </c>
    </row>
    <row r="101" spans="1:4" ht="14" x14ac:dyDescent="0.15">
      <c r="A101" s="207" t="str">
        <f t="shared" si="2"/>
        <v>Organisation name</v>
      </c>
      <c r="B101" s="209" t="s">
        <v>268</v>
      </c>
      <c r="C101" s="210" t="s">
        <v>269</v>
      </c>
      <c r="D101" s="211" t="s">
        <v>270</v>
      </c>
    </row>
    <row r="102" spans="1:4" ht="14" x14ac:dyDescent="0.15">
      <c r="A102" s="207" t="str">
        <f>+IF($B$1=$B$4,B102,IF($B$1=$C$4,C102,IF($B$1=$D$4,D102,B102)))</f>
        <v>4. Other</v>
      </c>
      <c r="B102" s="209" t="s">
        <v>25</v>
      </c>
      <c r="C102" s="210" t="s">
        <v>344</v>
      </c>
      <c r="D102" s="211" t="s">
        <v>345</v>
      </c>
    </row>
    <row r="103" spans="1:4" ht="14" x14ac:dyDescent="0.15">
      <c r="A103" s="207" t="str">
        <f>+IF($B$1=$B$4,B103,IF($B$1=$C$4,C103,IF($B$1=$D$4,D103,B103)))</f>
        <v>B4. Other costs</v>
      </c>
      <c r="B103" s="209" t="s">
        <v>43</v>
      </c>
      <c r="C103" s="210" t="s">
        <v>281</v>
      </c>
      <c r="D103" s="211" t="s">
        <v>280</v>
      </c>
    </row>
    <row r="104" spans="1:4" ht="14" x14ac:dyDescent="0.15">
      <c r="A104" s="207" t="str">
        <f t="shared" si="2"/>
        <v>Other sources</v>
      </c>
      <c r="B104" s="209" t="s">
        <v>19</v>
      </c>
      <c r="C104" s="210" t="s">
        <v>363</v>
      </c>
      <c r="D104" s="211" t="s">
        <v>362</v>
      </c>
    </row>
    <row r="105" spans="1:4" ht="14" x14ac:dyDescent="0.15">
      <c r="A105" s="207" t="str">
        <f t="shared" si="2"/>
        <v>Overall total number of working days</v>
      </c>
      <c r="B105" s="209" t="s">
        <v>31</v>
      </c>
      <c r="C105" s="210" t="s">
        <v>296</v>
      </c>
      <c r="D105" s="211" t="s">
        <v>297</v>
      </c>
    </row>
    <row r="106" spans="1:4" ht="14" x14ac:dyDescent="0.15">
      <c r="A106" s="207" t="str">
        <f t="shared" si="2"/>
        <v>Overall total staff costs</v>
      </c>
      <c r="B106" s="209" t="s">
        <v>295</v>
      </c>
      <c r="C106" s="210" t="s">
        <v>294</v>
      </c>
      <c r="D106" s="211" t="s">
        <v>293</v>
      </c>
    </row>
    <row r="107" spans="1:4" ht="28" x14ac:dyDescent="0.15">
      <c r="A107" s="207" t="str">
        <f t="shared" si="2"/>
        <v>Own funding
(b)</v>
      </c>
      <c r="B107" s="209" t="s">
        <v>488</v>
      </c>
      <c r="C107" s="210" t="s">
        <v>489</v>
      </c>
      <c r="D107" s="211" t="s">
        <v>490</v>
      </c>
    </row>
    <row r="108" spans="1:4" ht="14" x14ac:dyDescent="0.15">
      <c r="A108" s="207" t="str">
        <f t="shared" si="2"/>
        <v>Part I - Consolidated figures</v>
      </c>
      <c r="B108" s="209" t="s">
        <v>98</v>
      </c>
      <c r="C108" s="210" t="s">
        <v>152</v>
      </c>
      <c r="D108" s="211" t="s">
        <v>153</v>
      </c>
    </row>
    <row r="109" spans="1:4" ht="14" x14ac:dyDescent="0.15">
      <c r="A109" s="207" t="str">
        <f t="shared" si="2"/>
        <v>Part II - Distribution of grant by organisation</v>
      </c>
      <c r="B109" s="209" t="s">
        <v>101</v>
      </c>
      <c r="C109" s="210" t="s">
        <v>187</v>
      </c>
      <c r="D109" s="211" t="s">
        <v>188</v>
      </c>
    </row>
    <row r="110" spans="1:4" ht="14" x14ac:dyDescent="0.15">
      <c r="A110" s="207" t="str">
        <f t="shared" si="2"/>
        <v>Part III - Project implementation support</v>
      </c>
      <c r="B110" s="209" t="s">
        <v>194</v>
      </c>
      <c r="C110" s="210" t="s">
        <v>195</v>
      </c>
      <c r="D110" s="211" t="s">
        <v>196</v>
      </c>
    </row>
    <row r="111" spans="1:4" ht="14" x14ac:dyDescent="0.15">
      <c r="A111" s="207" t="str">
        <f t="shared" si="2"/>
        <v>Part IV -</v>
      </c>
      <c r="B111" s="209" t="s">
        <v>226</v>
      </c>
      <c r="C111" s="210" t="s">
        <v>227</v>
      </c>
      <c r="D111" s="211" t="s">
        <v>228</v>
      </c>
    </row>
    <row r="112" spans="1:4" ht="14" x14ac:dyDescent="0.15">
      <c r="A112" s="207" t="str">
        <f t="shared" si="2"/>
        <v>Partner</v>
      </c>
      <c r="B112" s="209" t="s">
        <v>103</v>
      </c>
      <c r="C112" s="210" t="s">
        <v>189</v>
      </c>
      <c r="D112" s="211" t="s">
        <v>103</v>
      </c>
    </row>
    <row r="113" spans="1:4" ht="14" x14ac:dyDescent="0.15">
      <c r="A113" s="207" t="str">
        <f t="shared" si="2"/>
        <v>PARTNER COUNTRIES (PA)</v>
      </c>
      <c r="B113" s="209" t="s">
        <v>159</v>
      </c>
      <c r="C113" s="210" t="s">
        <v>160</v>
      </c>
      <c r="D113" s="211" t="s">
        <v>161</v>
      </c>
    </row>
    <row r="114" spans="1:4" ht="14" x14ac:dyDescent="0.15">
      <c r="A114" s="207" t="str">
        <f t="shared" si="2"/>
        <v xml:space="preserve">Poland </v>
      </c>
      <c r="B114" s="209" t="s">
        <v>88</v>
      </c>
      <c r="C114" s="210" t="s">
        <v>389</v>
      </c>
      <c r="D114" s="211" t="s">
        <v>422</v>
      </c>
    </row>
    <row r="115" spans="1:4" ht="14" x14ac:dyDescent="0.15">
      <c r="A115" s="207" t="str">
        <f t="shared" si="2"/>
        <v xml:space="preserve">Portugal </v>
      </c>
      <c r="B115" s="209" t="s">
        <v>89</v>
      </c>
      <c r="C115" s="210" t="s">
        <v>390</v>
      </c>
      <c r="D115" s="211" t="s">
        <v>390</v>
      </c>
    </row>
    <row r="116" spans="1:4" ht="28" x14ac:dyDescent="0.15">
      <c r="A116" s="207" t="str">
        <f>+IF($B$1=$B$4,B116,IF($B$1=$C$4,C116,IF($B$1=$D$4,D116,B116)))</f>
        <v>PROGRAMME 
COUNTRIES (PR)</v>
      </c>
      <c r="B116" s="209" t="s">
        <v>156</v>
      </c>
      <c r="C116" s="210" t="s">
        <v>157</v>
      </c>
      <c r="D116" s="211" t="s">
        <v>158</v>
      </c>
    </row>
    <row r="117" spans="1:4" ht="14" x14ac:dyDescent="0.15">
      <c r="A117" s="207" t="str">
        <f>+IF($B$1=$B$4,B117,IF($B$1=$C$4,C117,IF($B$1=$D$4,D117,B117)))</f>
        <v>Programme guide and instructions for applicants</v>
      </c>
      <c r="B117" s="209" t="s">
        <v>49</v>
      </c>
      <c r="C117" s="210" t="s">
        <v>118</v>
      </c>
      <c r="D117" s="211" t="s">
        <v>119</v>
      </c>
    </row>
    <row r="118" spans="1:4" ht="14" x14ac:dyDescent="0.15">
      <c r="A118" s="207" t="str">
        <f t="shared" ref="A118:A173" si="3">+IF($B$1=$B$4,B118,IF($B$1=$C$4,C118,IF($B$1=$D$4,D118,B118)))</f>
        <v>Project acronym</v>
      </c>
      <c r="B118" s="209" t="s">
        <v>146</v>
      </c>
      <c r="C118" s="210" t="s">
        <v>147</v>
      </c>
      <c r="D118" s="211" t="s">
        <v>148</v>
      </c>
    </row>
    <row r="119" spans="1:4" ht="14" x14ac:dyDescent="0.15">
      <c r="A119" s="207" t="str">
        <f t="shared" si="3"/>
        <v>Project implementation support</v>
      </c>
      <c r="B119" s="209" t="s">
        <v>164</v>
      </c>
      <c r="C119" s="210" t="s">
        <v>165</v>
      </c>
      <c r="D119" s="211" t="s">
        <v>166</v>
      </c>
    </row>
    <row r="120" spans="1:4" ht="14" x14ac:dyDescent="0.15">
      <c r="A120" s="207" t="str">
        <f t="shared" si="3"/>
        <v>Project title</v>
      </c>
      <c r="B120" s="209" t="s">
        <v>149</v>
      </c>
      <c r="C120" s="210" t="s">
        <v>150</v>
      </c>
      <c r="D120" s="211" t="s">
        <v>151</v>
      </c>
    </row>
    <row r="121" spans="1:4" ht="14" x14ac:dyDescent="0.15">
      <c r="A121" s="207" t="str">
        <f t="shared" si="3"/>
        <v xml:space="preserve">Purpose of the journey </v>
      </c>
      <c r="B121" s="209" t="s">
        <v>14</v>
      </c>
      <c r="C121" s="210" t="s">
        <v>444</v>
      </c>
      <c r="D121" s="211" t="s">
        <v>307</v>
      </c>
    </row>
    <row r="122" spans="1:4" ht="14" x14ac:dyDescent="0.15">
      <c r="A122" s="207" t="str">
        <f t="shared" si="3"/>
        <v>Revenue</v>
      </c>
      <c r="B122" s="209" t="s">
        <v>41</v>
      </c>
      <c r="C122" s="210" t="s">
        <v>283</v>
      </c>
      <c r="D122" s="211" t="s">
        <v>288</v>
      </c>
    </row>
    <row r="123" spans="1:4" ht="14" x14ac:dyDescent="0.15">
      <c r="A123" s="207" t="str">
        <f t="shared" si="3"/>
        <v xml:space="preserve">Romania </v>
      </c>
      <c r="B123" s="209" t="s">
        <v>90</v>
      </c>
      <c r="C123" s="210" t="s">
        <v>391</v>
      </c>
      <c r="D123" s="211" t="s">
        <v>423</v>
      </c>
    </row>
    <row r="124" spans="1:4" ht="14" x14ac:dyDescent="0.15">
      <c r="A124" s="207" t="str">
        <f t="shared" si="3"/>
        <v>Sector skills alliances</v>
      </c>
      <c r="B124" s="209" t="s">
        <v>128</v>
      </c>
      <c r="C124" s="210" t="s">
        <v>501</v>
      </c>
      <c r="D124" s="211" t="s">
        <v>129</v>
      </c>
    </row>
    <row r="125" spans="1:4" ht="14" x14ac:dyDescent="0.15">
      <c r="A125" s="207" t="str">
        <f t="shared" si="3"/>
        <v>Select your country</v>
      </c>
      <c r="B125" s="209" t="s">
        <v>263</v>
      </c>
      <c r="C125" s="210" t="s">
        <v>264</v>
      </c>
      <c r="D125" s="211" t="s">
        <v>265</v>
      </c>
    </row>
    <row r="126" spans="1:4" ht="14" x14ac:dyDescent="0.15">
      <c r="A126" s="207" t="str">
        <f t="shared" si="3"/>
        <v xml:space="preserve">Slovakia </v>
      </c>
      <c r="B126" s="209" t="s">
        <v>91</v>
      </c>
      <c r="C126" s="210" t="s">
        <v>392</v>
      </c>
      <c r="D126" s="211" t="s">
        <v>424</v>
      </c>
    </row>
    <row r="127" spans="1:4" ht="14" x14ac:dyDescent="0.15">
      <c r="A127" s="207" t="str">
        <f t="shared" si="3"/>
        <v xml:space="preserve">Slovenia </v>
      </c>
      <c r="B127" s="209" t="s">
        <v>92</v>
      </c>
      <c r="C127" s="210" t="s">
        <v>393</v>
      </c>
      <c r="D127" s="211" t="s">
        <v>425</v>
      </c>
    </row>
    <row r="128" spans="1:4" ht="14" x14ac:dyDescent="0.15">
      <c r="A128" s="207" t="str">
        <f t="shared" si="3"/>
        <v xml:space="preserve">Spain </v>
      </c>
      <c r="B128" s="209" t="s">
        <v>93</v>
      </c>
      <c r="C128" s="210" t="s">
        <v>394</v>
      </c>
      <c r="D128" s="211" t="s">
        <v>426</v>
      </c>
    </row>
    <row r="129" spans="1:4" ht="14" x14ac:dyDescent="0.15">
      <c r="A129" s="207" t="str">
        <f t="shared" si="3"/>
        <v>Specification</v>
      </c>
      <c r="B129" s="209" t="s">
        <v>21</v>
      </c>
      <c r="C129" s="210" t="s">
        <v>361</v>
      </c>
      <c r="D129" s="211" t="s">
        <v>319</v>
      </c>
    </row>
    <row r="130" spans="1:4" ht="14" x14ac:dyDescent="0.15">
      <c r="A130" s="207" t="str">
        <f t="shared" si="3"/>
        <v>Staff costs</v>
      </c>
      <c r="B130" s="209" t="s">
        <v>167</v>
      </c>
      <c r="C130" s="210" t="s">
        <v>168</v>
      </c>
      <c r="D130" s="211" t="s">
        <v>169</v>
      </c>
    </row>
    <row r="131" spans="1:4" ht="14" x14ac:dyDescent="0.15">
      <c r="A131" s="207" t="str">
        <f>+IF($B$1=$B$4,B131,IF($B$1=$C$4,C131,IF($B$1=$D$4,D131,B131)))</f>
        <v>A. Staff costs</v>
      </c>
      <c r="B131" s="209" t="s">
        <v>334</v>
      </c>
      <c r="C131" s="210" t="s">
        <v>335</v>
      </c>
      <c r="D131" s="211" t="s">
        <v>336</v>
      </c>
    </row>
    <row r="132" spans="1:4" ht="14" x14ac:dyDescent="0.15">
      <c r="A132" s="207" t="str">
        <f>+IF($B$1=$B$4,B132,IF($B$1=$C$4,C132,IF($B$1=$D$4,D132,B132)))</f>
        <v>Staff cost by category</v>
      </c>
      <c r="B132" s="209" t="s">
        <v>469</v>
      </c>
      <c r="C132" s="210" t="s">
        <v>470</v>
      </c>
      <c r="D132" s="211" t="s">
        <v>471</v>
      </c>
    </row>
    <row r="133" spans="1:4" ht="14" x14ac:dyDescent="0.15">
      <c r="A133" s="207" t="str">
        <f t="shared" si="3"/>
        <v>Status</v>
      </c>
      <c r="B133" s="209" t="s">
        <v>97</v>
      </c>
      <c r="C133" s="210" t="s">
        <v>436</v>
      </c>
      <c r="D133" s="211" t="s">
        <v>97</v>
      </c>
    </row>
    <row r="134" spans="1:4" ht="14" x14ac:dyDescent="0.15">
      <c r="A134" s="207" t="str">
        <f t="shared" si="3"/>
        <v>Subcontract and Workpackage title/number</v>
      </c>
      <c r="B134" s="209" t="s">
        <v>482</v>
      </c>
      <c r="C134" s="210" t="s">
        <v>477</v>
      </c>
      <c r="D134" s="211" t="s">
        <v>476</v>
      </c>
    </row>
    <row r="135" spans="1:4" ht="14" x14ac:dyDescent="0.15">
      <c r="A135" s="207" t="str">
        <f>+IF($B$1=$B$4,B135,IF($B$1=$C$4,C135,IF($B$1=$D$4,D135,B135)))</f>
        <v>3. Subcontracting</v>
      </c>
      <c r="B135" s="228" t="s">
        <v>532</v>
      </c>
      <c r="C135" s="212" t="s">
        <v>533</v>
      </c>
      <c r="D135" s="229" t="s">
        <v>534</v>
      </c>
    </row>
    <row r="136" spans="1:4" ht="23.25" customHeight="1" x14ac:dyDescent="0.15">
      <c r="A136" s="261" t="str">
        <f>+IF($B$1=$B$4,B136,IF($B$1=$C$4,C136,IF($B$1=$D$4,D136,B136)))</f>
        <v xml:space="preserve">B3. Subcontracting costs </v>
      </c>
      <c r="B136" s="228" t="s">
        <v>529</v>
      </c>
      <c r="C136" s="212" t="s">
        <v>531</v>
      </c>
      <c r="D136" s="229" t="s">
        <v>530</v>
      </c>
    </row>
    <row r="137" spans="1:4" ht="14" x14ac:dyDescent="0.15">
      <c r="A137" s="207" t="str">
        <f t="shared" si="3"/>
        <v>Subsistence costs</v>
      </c>
      <c r="B137" s="209" t="s">
        <v>100</v>
      </c>
      <c r="C137" s="210" t="s">
        <v>175</v>
      </c>
      <c r="D137" s="211" t="s">
        <v>176</v>
      </c>
    </row>
    <row r="138" spans="1:4" ht="14" x14ac:dyDescent="0.15">
      <c r="A138" s="207" t="str">
        <f t="shared" si="3"/>
        <v xml:space="preserve">Sweden </v>
      </c>
      <c r="B138" s="209" t="s">
        <v>94</v>
      </c>
      <c r="C138" s="210" t="s">
        <v>395</v>
      </c>
      <c r="D138" s="211" t="s">
        <v>427</v>
      </c>
    </row>
    <row r="139" spans="1:4" ht="14" x14ac:dyDescent="0.15">
      <c r="A139" s="207" t="str">
        <f t="shared" si="3"/>
        <v>Switzerland</v>
      </c>
      <c r="B139" s="209" t="s">
        <v>108</v>
      </c>
      <c r="C139" s="210" t="s">
        <v>400</v>
      </c>
      <c r="D139" s="211" t="s">
        <v>432</v>
      </c>
    </row>
    <row r="140" spans="1:4" ht="14" x14ac:dyDescent="0.15">
      <c r="A140" s="207" t="str">
        <f t="shared" si="3"/>
        <v>Task description</v>
      </c>
      <c r="B140" s="209" t="s">
        <v>8</v>
      </c>
      <c r="C140" s="210" t="s">
        <v>331</v>
      </c>
      <c r="D140" s="211" t="s">
        <v>330</v>
      </c>
    </row>
    <row r="141" spans="1:4" ht="14" x14ac:dyDescent="0.15">
      <c r="A141" s="207" t="str">
        <f t="shared" si="3"/>
        <v>Teacher/Trainer/Researcher</v>
      </c>
      <c r="B141" s="209" t="s">
        <v>199</v>
      </c>
      <c r="C141" s="210" t="s">
        <v>200</v>
      </c>
      <c r="D141" s="211" t="s">
        <v>201</v>
      </c>
    </row>
    <row r="142" spans="1:4" ht="14" x14ac:dyDescent="0.15">
      <c r="A142" s="207" t="str">
        <f t="shared" si="3"/>
        <v>Technician</v>
      </c>
      <c r="B142" s="209" t="s">
        <v>202</v>
      </c>
      <c r="C142" s="210" t="s">
        <v>203</v>
      </c>
      <c r="D142" s="211" t="s">
        <v>204</v>
      </c>
    </row>
    <row r="143" spans="1:4" ht="28" x14ac:dyDescent="0.15">
      <c r="A143" s="312" t="str">
        <f t="shared" si="3"/>
        <v>To: 
(30/12/2020 - 31/01/2022)</v>
      </c>
      <c r="B143" s="316" t="s">
        <v>613</v>
      </c>
      <c r="C143" s="310" t="s">
        <v>521</v>
      </c>
      <c r="D143" s="311" t="s">
        <v>522</v>
      </c>
    </row>
    <row r="144" spans="1:4" ht="14" x14ac:dyDescent="0.15">
      <c r="A144" s="207" t="str">
        <f t="shared" si="3"/>
        <v>TOTAL</v>
      </c>
      <c r="B144" s="209" t="s">
        <v>162</v>
      </c>
      <c r="C144" s="210" t="s">
        <v>162</v>
      </c>
      <c r="D144" s="211" t="s">
        <v>163</v>
      </c>
    </row>
    <row r="145" spans="1:4" ht="14" x14ac:dyDescent="0.15">
      <c r="A145" s="207" t="str">
        <f t="shared" si="3"/>
        <v>Total</v>
      </c>
      <c r="B145" s="209" t="s">
        <v>0</v>
      </c>
      <c r="C145" s="210" t="s">
        <v>0</v>
      </c>
      <c r="D145" s="211" t="s">
        <v>163</v>
      </c>
    </row>
    <row r="146" spans="1:4" ht="14" x14ac:dyDescent="0.15">
      <c r="A146" s="207" t="str">
        <f t="shared" si="3"/>
        <v>Total CO-FINANCING</v>
      </c>
      <c r="B146" s="209" t="s">
        <v>514</v>
      </c>
      <c r="C146" s="210" t="s">
        <v>515</v>
      </c>
      <c r="D146" s="211" t="s">
        <v>458</v>
      </c>
    </row>
    <row r="147" spans="1:4" ht="14" x14ac:dyDescent="0.15">
      <c r="A147" s="207" t="str">
        <f t="shared" si="3"/>
        <v>Total cost by category</v>
      </c>
      <c r="B147" s="209" t="s">
        <v>214</v>
      </c>
      <c r="C147" s="210" t="s">
        <v>215</v>
      </c>
      <c r="D147" s="211" t="s">
        <v>216</v>
      </c>
    </row>
    <row r="148" spans="1:4" ht="14" x14ac:dyDescent="0.15">
      <c r="A148" s="207" t="str">
        <f t="shared" si="3"/>
        <v xml:space="preserve">Total costs </v>
      </c>
      <c r="B148" s="209" t="s">
        <v>26</v>
      </c>
      <c r="C148" s="210" t="s">
        <v>442</v>
      </c>
      <c r="D148" s="211" t="s">
        <v>273</v>
      </c>
    </row>
    <row r="149" spans="1:4" ht="14" x14ac:dyDescent="0.15">
      <c r="A149" s="207" t="str">
        <f t="shared" si="3"/>
        <v>Total Direct Costs (A+B)</v>
      </c>
      <c r="B149" s="209" t="s">
        <v>55</v>
      </c>
      <c r="C149" s="210" t="s">
        <v>279</v>
      </c>
      <c r="D149" s="211" t="s">
        <v>455</v>
      </c>
    </row>
    <row r="150" spans="1:4" ht="14" x14ac:dyDescent="0.15">
      <c r="A150" s="207" t="str">
        <f t="shared" si="3"/>
        <v>Total equipment costs</v>
      </c>
      <c r="B150" s="209" t="s">
        <v>27</v>
      </c>
      <c r="C150" s="210" t="s">
        <v>329</v>
      </c>
      <c r="D150" s="211" t="s">
        <v>461</v>
      </c>
    </row>
    <row r="151" spans="1:4" ht="14" x14ac:dyDescent="0.15">
      <c r="A151" s="207" t="str">
        <f t="shared" si="3"/>
        <v xml:space="preserve">Total EU grant </v>
      </c>
      <c r="B151" s="209" t="s">
        <v>289</v>
      </c>
      <c r="C151" s="210" t="s">
        <v>290</v>
      </c>
      <c r="D151" s="211" t="s">
        <v>457</v>
      </c>
    </row>
    <row r="152" spans="1:4" ht="14" x14ac:dyDescent="0.15">
      <c r="A152" s="207" t="str">
        <f t="shared" si="3"/>
        <v>Total number of days</v>
      </c>
      <c r="B152" s="209" t="s">
        <v>217</v>
      </c>
      <c r="C152" s="210" t="s">
        <v>218</v>
      </c>
      <c r="D152" s="211" t="s">
        <v>219</v>
      </c>
    </row>
    <row r="153" spans="1:4" ht="14" x14ac:dyDescent="0.15">
      <c r="A153" s="207" t="str">
        <f>+IF($B$1=$B$4,B153,IF($B$1=$C$4,C153,IF($B$1=$D$4,D153,B153)))</f>
        <v>B.Total operational costs</v>
      </c>
      <c r="B153" s="209" t="s">
        <v>346</v>
      </c>
      <c r="C153" s="210" t="s">
        <v>347</v>
      </c>
      <c r="D153" s="211" t="s">
        <v>348</v>
      </c>
    </row>
    <row r="154" spans="1:4" ht="14" x14ac:dyDescent="0.15">
      <c r="A154" s="207" t="str">
        <f t="shared" si="3"/>
        <v>Total other costs</v>
      </c>
      <c r="B154" s="209" t="s">
        <v>29</v>
      </c>
      <c r="C154" s="210" t="s">
        <v>333</v>
      </c>
      <c r="D154" s="211" t="s">
        <v>463</v>
      </c>
    </row>
    <row r="155" spans="1:4" ht="14" x14ac:dyDescent="0.15">
      <c r="A155" s="207" t="str">
        <f t="shared" si="3"/>
        <v>Total Part III</v>
      </c>
      <c r="B155" s="209" t="s">
        <v>223</v>
      </c>
      <c r="C155" s="210" t="s">
        <v>224</v>
      </c>
      <c r="D155" s="211" t="s">
        <v>225</v>
      </c>
    </row>
    <row r="156" spans="1:4" ht="14" x14ac:dyDescent="0.15">
      <c r="A156" s="207" t="str">
        <f t="shared" si="3"/>
        <v>Total Part IV</v>
      </c>
      <c r="B156" s="209" t="s">
        <v>260</v>
      </c>
      <c r="C156" s="210" t="s">
        <v>261</v>
      </c>
      <c r="D156" s="211" t="s">
        <v>262</v>
      </c>
    </row>
    <row r="157" spans="1:4" ht="14" x14ac:dyDescent="0.15">
      <c r="A157" s="207" t="str">
        <f t="shared" si="3"/>
        <v>Total project expenditures</v>
      </c>
      <c r="B157" s="209" t="s">
        <v>354</v>
      </c>
      <c r="C157" s="210" t="s">
        <v>447</v>
      </c>
      <c r="D157" s="211" t="s">
        <v>353</v>
      </c>
    </row>
    <row r="158" spans="1:4" ht="28" x14ac:dyDescent="0.15">
      <c r="A158" s="207" t="str">
        <f t="shared" si="3"/>
        <v>Total project indirect costs (up to 7%) rounded with ZERO decimals</v>
      </c>
      <c r="B158" s="209" t="s">
        <v>352</v>
      </c>
      <c r="C158" s="210" t="s">
        <v>446</v>
      </c>
      <c r="D158" s="211" t="s">
        <v>464</v>
      </c>
    </row>
    <row r="159" spans="1:4" ht="28" x14ac:dyDescent="0.15">
      <c r="A159" s="207" t="str">
        <f t="shared" si="3"/>
        <v>Total project revenues
(a+b+c)</v>
      </c>
      <c r="B159" s="228" t="s">
        <v>494</v>
      </c>
      <c r="C159" s="212" t="s">
        <v>495</v>
      </c>
      <c r="D159" s="229" t="s">
        <v>496</v>
      </c>
    </row>
    <row r="160" spans="1:4" ht="14" x14ac:dyDescent="0.15">
      <c r="A160" s="207" t="str">
        <f t="shared" si="3"/>
        <v>Total revenue</v>
      </c>
      <c r="B160" s="209" t="s">
        <v>45</v>
      </c>
      <c r="C160" s="210" t="s">
        <v>287</v>
      </c>
      <c r="D160" s="211" t="s">
        <v>459</v>
      </c>
    </row>
    <row r="161" spans="1:5" ht="14" x14ac:dyDescent="0.15">
      <c r="A161" s="207" t="str">
        <f t="shared" si="3"/>
        <v>Total staff cost by category</v>
      </c>
      <c r="B161" s="209" t="s">
        <v>9</v>
      </c>
      <c r="C161" s="210" t="s">
        <v>302</v>
      </c>
      <c r="D161" s="211" t="s">
        <v>303</v>
      </c>
    </row>
    <row r="162" spans="1:5" ht="14" x14ac:dyDescent="0.15">
      <c r="A162" s="207" t="str">
        <f t="shared" si="3"/>
        <v>Total subcontracting costs</v>
      </c>
      <c r="B162" s="209" t="s">
        <v>28</v>
      </c>
      <c r="C162" s="210" t="s">
        <v>332</v>
      </c>
      <c r="D162" s="211" t="s">
        <v>462</v>
      </c>
    </row>
    <row r="163" spans="1:5" ht="14" x14ac:dyDescent="0.15">
      <c r="A163" s="207" t="str">
        <f t="shared" si="3"/>
        <v xml:space="preserve">TOTAL travel &amp; subsistence costs </v>
      </c>
      <c r="B163" s="209" t="s">
        <v>15</v>
      </c>
      <c r="C163" s="210" t="s">
        <v>315</v>
      </c>
      <c r="D163" s="211" t="s">
        <v>460</v>
      </c>
    </row>
    <row r="164" spans="1:5" ht="14" x14ac:dyDescent="0.15">
      <c r="A164" s="207" t="str">
        <f t="shared" si="3"/>
        <v>Travel costs</v>
      </c>
      <c r="B164" s="209" t="s">
        <v>173</v>
      </c>
      <c r="C164" s="210" t="s">
        <v>193</v>
      </c>
      <c r="D164" s="211" t="s">
        <v>174</v>
      </c>
    </row>
    <row r="165" spans="1:5" ht="14" x14ac:dyDescent="0.15">
      <c r="A165" s="207" t="str">
        <f>+IF($B$1=$B$4,B165,IF($B$1=$C$4,C165,IF($B$1=$D$4,D165,B165)))</f>
        <v>B1. Travel &amp; subsistence costs</v>
      </c>
      <c r="B165" s="209" t="s">
        <v>42</v>
      </c>
      <c r="C165" s="210" t="s">
        <v>443</v>
      </c>
      <c r="D165" s="211" t="s">
        <v>278</v>
      </c>
    </row>
    <row r="166" spans="1:5" s="227" customFormat="1" ht="28" x14ac:dyDescent="0.15">
      <c r="A166" s="207" t="str">
        <f>+IF($B$1=$B$4,B166,IF($B$1=$C$4,C166,IF($B$1=$D$4,D166,B166)))</f>
        <v>1. Travel  and subsistence for project staff</v>
      </c>
      <c r="B166" s="209" t="s">
        <v>478</v>
      </c>
      <c r="C166" s="210" t="s">
        <v>479</v>
      </c>
      <c r="D166" s="211" t="s">
        <v>480</v>
      </c>
      <c r="E166"/>
    </row>
    <row r="167" spans="1:5" ht="14" x14ac:dyDescent="0.15">
      <c r="A167" s="207" t="str">
        <f t="shared" si="3"/>
        <v>Turkey</v>
      </c>
      <c r="B167" s="209" t="s">
        <v>109</v>
      </c>
      <c r="C167" s="210" t="s">
        <v>401</v>
      </c>
      <c r="D167" s="211" t="s">
        <v>433</v>
      </c>
      <c r="E167" s="227"/>
    </row>
    <row r="168" spans="1:5" ht="14" x14ac:dyDescent="0.15">
      <c r="A168" s="207" t="str">
        <f t="shared" si="3"/>
        <v>Unit cost per day</v>
      </c>
      <c r="B168" s="209" t="s">
        <v>211</v>
      </c>
      <c r="C168" s="210" t="s">
        <v>212</v>
      </c>
      <c r="D168" s="211" t="s">
        <v>213</v>
      </c>
    </row>
    <row r="169" spans="1:5" ht="14" x14ac:dyDescent="0.15">
      <c r="A169" s="207" t="str">
        <f t="shared" si="3"/>
        <v>Unit cost per participant</v>
      </c>
      <c r="B169" s="209" t="s">
        <v>236</v>
      </c>
      <c r="C169" s="210" t="s">
        <v>237</v>
      </c>
      <c r="D169" s="211" t="s">
        <v>238</v>
      </c>
    </row>
    <row r="170" spans="1:5" ht="29.25" customHeight="1" x14ac:dyDescent="0.15">
      <c r="A170" s="214" t="str">
        <f t="shared" si="3"/>
        <v xml:space="preserve">United Kingdom </v>
      </c>
      <c r="B170" s="209" t="s">
        <v>95</v>
      </c>
      <c r="C170" s="210" t="s">
        <v>396</v>
      </c>
      <c r="D170" s="211" t="s">
        <v>428</v>
      </c>
    </row>
    <row r="171" spans="1:5" ht="25.5" customHeight="1" x14ac:dyDescent="0.15">
      <c r="A171" s="207" t="str">
        <f t="shared" si="3"/>
        <v>Usage rate %</v>
      </c>
      <c r="B171" s="209" t="s">
        <v>317</v>
      </c>
      <c r="C171" s="210" t="s">
        <v>326</v>
      </c>
      <c r="D171" s="211" t="s">
        <v>325</v>
      </c>
    </row>
    <row r="172" spans="1:5" ht="14" x14ac:dyDescent="0.15">
      <c r="A172" s="207" t="str">
        <f t="shared" si="3"/>
        <v>Warning messages</v>
      </c>
      <c r="B172" s="209" t="s">
        <v>177</v>
      </c>
      <c r="C172" s="210" t="s">
        <v>178</v>
      </c>
      <c r="D172" s="211" t="s">
        <v>179</v>
      </c>
    </row>
    <row r="173" spans="1:5" ht="14" x14ac:dyDescent="0.15">
      <c r="A173" s="207" t="str">
        <f t="shared" si="3"/>
        <v>Work Package Title/Number</v>
      </c>
      <c r="B173" s="209" t="s">
        <v>473</v>
      </c>
      <c r="C173" s="210" t="s">
        <v>474</v>
      </c>
      <c r="D173" s="211" t="s">
        <v>475</v>
      </c>
    </row>
    <row r="174" spans="1:5" ht="17" x14ac:dyDescent="0.15">
      <c r="A174" s="320" t="str">
        <f>+IF($B$1=$B$4,B174,IF($B$1=$C$4,C174,IF($B$1=$D$4,D174,B174)))</f>
        <v>Please fill all the fields in the row</v>
      </c>
      <c r="B174" s="209" t="s">
        <v>483</v>
      </c>
      <c r="C174" s="210" t="s">
        <v>485</v>
      </c>
      <c r="D174" s="211" t="s">
        <v>498</v>
      </c>
    </row>
    <row r="175" spans="1:5" x14ac:dyDescent="0.15">
      <c r="A175" s="207">
        <f>+IF($B$1=$B$4,B175,IF($B$1=$C$4,C175,IF($B$1=$D$4,D175,B175)))</f>
        <v>0</v>
      </c>
      <c r="B175" s="209"/>
      <c r="C175" s="210"/>
      <c r="D175" s="211"/>
    </row>
    <row r="176" spans="1:5" x14ac:dyDescent="0.15">
      <c r="A176" s="207">
        <f>+IF($B$1=$B$4,B176,IF($B$1=$C$4,C176,IF($B$1=$D$4,D176,B176)))</f>
        <v>0</v>
      </c>
      <c r="B176" s="209"/>
      <c r="C176" s="210"/>
      <c r="D176" s="211"/>
    </row>
  </sheetData>
  <customSheetViews>
    <customSheetView guid="{66AF0A42-F63F-4FA7-868C-A359F93CB329}" showPageBreaks="1" fitToPage="1" printArea="1">
      <selection activeCell="B32" sqref="B32"/>
      <pageMargins left="0.25" right="0.25" top="0.75" bottom="0.75" header="0.3" footer="0.3"/>
      <pageSetup paperSize="9" scale="85" fitToHeight="0" orientation="landscape" r:id="rId1"/>
    </customSheetView>
  </customSheetViews>
  <pageMargins left="0.25" right="0.25" top="0.75" bottom="0.75" header="0.3" footer="0.3"/>
  <pageSetup paperSize="9" scale="85" fitToHeight="0"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E108"/>
  <sheetViews>
    <sheetView zoomScale="87" zoomScaleNormal="87" workbookViewId="0">
      <selection activeCell="I11" sqref="I11"/>
    </sheetView>
  </sheetViews>
  <sheetFormatPr baseColWidth="10" defaultColWidth="0" defaultRowHeight="13" zeroHeight="1" x14ac:dyDescent="0.15"/>
  <cols>
    <col min="1" max="1" width="9.83203125" style="188" customWidth="1"/>
    <col min="2" max="2" width="16.1640625" style="188" customWidth="1"/>
    <col min="3" max="3" width="16.1640625" style="189" customWidth="1"/>
    <col min="4" max="4" width="12.5" style="60" customWidth="1"/>
    <col min="5" max="5" width="10.5" style="60" customWidth="1"/>
    <col min="6" max="6" width="11.83203125" style="60" customWidth="1"/>
    <col min="7" max="7" width="9.5" style="60" customWidth="1"/>
    <col min="8" max="8" width="11.83203125" style="60" customWidth="1"/>
    <col min="9" max="9" width="12.5" style="60" customWidth="1"/>
    <col min="10" max="10" width="9.5" style="60" customWidth="1"/>
    <col min="11" max="11" width="11.83203125" style="60" customWidth="1"/>
    <col min="12" max="12" width="12.5" style="60" customWidth="1"/>
    <col min="13" max="13" width="9.5" style="60" customWidth="1"/>
    <col min="14" max="15" width="11.83203125" style="60" customWidth="1"/>
    <col min="16" max="16" width="9.5" style="60" customWidth="1"/>
    <col min="17" max="17" width="11.5" style="60" customWidth="1"/>
    <col min="18" max="18" width="1.5" style="60" customWidth="1"/>
    <col min="19" max="31" width="15.83203125" style="5" hidden="1" customWidth="1"/>
    <col min="32" max="16384" width="9.1640625" style="5" hidden="1"/>
  </cols>
  <sheetData>
    <row r="1" spans="1:18" s="6" customFormat="1" ht="14.25" customHeight="1" thickBot="1" x14ac:dyDescent="0.2">
      <c r="A1" s="166" t="s">
        <v>2</v>
      </c>
      <c r="B1" s="166"/>
      <c r="C1" s="167"/>
      <c r="D1" s="168"/>
      <c r="E1" s="168"/>
      <c r="F1" s="531" t="str">
        <f>Translation!A132</f>
        <v>Staff cost by category</v>
      </c>
      <c r="G1" s="532"/>
      <c r="H1" s="532"/>
      <c r="I1" s="532"/>
      <c r="J1" s="532"/>
      <c r="K1" s="532"/>
      <c r="L1" s="532"/>
      <c r="M1" s="532"/>
      <c r="N1" s="532"/>
      <c r="O1" s="532"/>
      <c r="P1" s="532"/>
      <c r="Q1" s="533"/>
      <c r="R1" s="169"/>
    </row>
    <row r="2" spans="1:18" s="7" customFormat="1" ht="27" customHeight="1" x14ac:dyDescent="0.15">
      <c r="A2" s="166" t="s">
        <v>2</v>
      </c>
      <c r="B2" s="166"/>
      <c r="C2" s="166"/>
      <c r="D2" s="527" t="str">
        <f>Translation!A105</f>
        <v>Overall total number of working days</v>
      </c>
      <c r="E2" s="529" t="str">
        <f>Translation!A106</f>
        <v>Overall total staff costs</v>
      </c>
      <c r="F2" s="534" t="str">
        <f>Translation!A84</f>
        <v xml:space="preserve">Manager </v>
      </c>
      <c r="G2" s="535"/>
      <c r="H2" s="536"/>
      <c r="I2" s="537" t="str">
        <f>Translation!A141</f>
        <v>Teacher/Trainer/Researcher</v>
      </c>
      <c r="J2" s="535"/>
      <c r="K2" s="538"/>
      <c r="L2" s="537" t="str">
        <f>Translation!A142</f>
        <v>Technician</v>
      </c>
      <c r="M2" s="535"/>
      <c r="N2" s="538"/>
      <c r="O2" s="534" t="str">
        <f>Translation!A15</f>
        <v xml:space="preserve">Administrative </v>
      </c>
      <c r="P2" s="535"/>
      <c r="Q2" s="538"/>
      <c r="R2" s="170"/>
    </row>
    <row r="3" spans="1:18" s="7" customFormat="1" ht="42" customHeight="1" thickBot="1" x14ac:dyDescent="0.2">
      <c r="A3" s="166" t="s">
        <v>2</v>
      </c>
      <c r="B3" s="166"/>
      <c r="C3" s="166"/>
      <c r="D3" s="528"/>
      <c r="E3" s="530"/>
      <c r="F3" s="347" t="str">
        <f>Translation!A97</f>
        <v>Number of working days on the project</v>
      </c>
      <c r="G3" s="348" t="str">
        <f>Translation!A26</f>
        <v>Cost per day</v>
      </c>
      <c r="H3" s="350" t="str">
        <f>Translation!A161</f>
        <v>Total staff cost by category</v>
      </c>
      <c r="I3" s="351" t="str">
        <f>Translation!A97</f>
        <v>Number of working days on the project</v>
      </c>
      <c r="J3" s="348" t="str">
        <f>Translation!A26</f>
        <v>Cost per day</v>
      </c>
      <c r="K3" s="349" t="str">
        <f>Translation!A161</f>
        <v>Total staff cost by category</v>
      </c>
      <c r="L3" s="351" t="str">
        <f>Translation!A97</f>
        <v>Number of working days on the project</v>
      </c>
      <c r="M3" s="348" t="str">
        <f>Translation!A26</f>
        <v>Cost per day</v>
      </c>
      <c r="N3" s="349" t="str">
        <f>Translation!A161</f>
        <v>Total staff cost by category</v>
      </c>
      <c r="O3" s="347" t="str">
        <f>Translation!A97</f>
        <v>Number of working days on the project</v>
      </c>
      <c r="P3" s="348" t="str">
        <f>Translation!A26</f>
        <v>Cost per day</v>
      </c>
      <c r="Q3" s="349" t="str">
        <f>Translation!A161</f>
        <v>Total staff cost by category</v>
      </c>
      <c r="R3" s="170"/>
    </row>
    <row r="4" spans="1:18" s="7" customFormat="1" ht="15" thickBot="1" x14ac:dyDescent="0.2">
      <c r="A4" s="166" t="s">
        <v>2</v>
      </c>
      <c r="B4" s="166"/>
      <c r="C4" s="174" t="str">
        <f>Translation!A145</f>
        <v>Total</v>
      </c>
      <c r="D4" s="171">
        <f>SUM(D6:D100)</f>
        <v>939</v>
      </c>
      <c r="E4" s="172">
        <f>SUM(E6:E100)</f>
        <v>209705</v>
      </c>
      <c r="F4" s="171">
        <f>SUM(F6:F100)</f>
        <v>50</v>
      </c>
      <c r="G4" s="173"/>
      <c r="H4" s="172">
        <f>SUM(H6:H100)</f>
        <v>12000</v>
      </c>
      <c r="I4" s="171">
        <f>SUM(I6:I100)</f>
        <v>689</v>
      </c>
      <c r="J4" s="173"/>
      <c r="K4" s="172">
        <f>SUM(K6:K100)</f>
        <v>172105</v>
      </c>
      <c r="L4" s="171">
        <f>SUM(L6:L100)</f>
        <v>50</v>
      </c>
      <c r="M4" s="173"/>
      <c r="N4" s="172">
        <f>SUM(N6:N100)</f>
        <v>5200</v>
      </c>
      <c r="O4" s="171">
        <f>SUM(O6:O100)</f>
        <v>150</v>
      </c>
      <c r="P4" s="173"/>
      <c r="Q4" s="172">
        <f>SUM(Q6:Q100)</f>
        <v>20400</v>
      </c>
      <c r="R4" s="170"/>
    </row>
    <row r="5" spans="1:18" ht="19.5" customHeight="1" thickBot="1" x14ac:dyDescent="0.2">
      <c r="A5" s="346" t="str">
        <f>Translation!A112</f>
        <v>Partner</v>
      </c>
      <c r="B5" s="346" t="str">
        <f>Translation!A90</f>
        <v>Name</v>
      </c>
      <c r="C5" s="346" t="str">
        <f>Translation!A31</f>
        <v>Country</v>
      </c>
      <c r="D5" s="175"/>
      <c r="E5" s="175"/>
      <c r="F5" s="175"/>
      <c r="G5" s="176"/>
      <c r="H5" s="175"/>
      <c r="I5" s="175"/>
      <c r="J5" s="176"/>
      <c r="K5" s="175"/>
      <c r="L5" s="175"/>
      <c r="M5" s="176"/>
      <c r="N5" s="175"/>
      <c r="O5" s="175"/>
      <c r="P5" s="176"/>
      <c r="Q5" s="175"/>
    </row>
    <row r="6" spans="1:18" ht="23.25" customHeight="1" x14ac:dyDescent="0.15">
      <c r="A6" s="305" t="s">
        <v>56</v>
      </c>
      <c r="B6" s="223" t="str">
        <f>+IFERROR(VLOOKUP(A6,ConsolidatedBudget!$A$40:$E$79,2,FALSE),"")</f>
        <v>University of Ljubljana</v>
      </c>
      <c r="C6" s="224" t="str">
        <f>+IFERROR(VLOOKUP(A6,ConsolidatedBudget!$A$40:$E$79,4,FALSE),"")</f>
        <v xml:space="preserve">Slovenia </v>
      </c>
      <c r="D6" s="177">
        <f t="shared" ref="D6:D100" si="0">SUM(F6,I6,L6,O6)</f>
        <v>380</v>
      </c>
      <c r="E6" s="178">
        <f t="shared" ref="E6:E100" si="1">SUM(H6,K6,N6,Q6)</f>
        <v>64900</v>
      </c>
      <c r="F6" s="193">
        <v>50</v>
      </c>
      <c r="G6" s="193">
        <v>240</v>
      </c>
      <c r="H6" s="177">
        <f>IF(ISBLANK(A6),0,F6*G6)</f>
        <v>12000</v>
      </c>
      <c r="I6" s="193">
        <v>130</v>
      </c>
      <c r="J6" s="193">
        <v>210</v>
      </c>
      <c r="K6" s="177">
        <f>IF(ISBLANK(A6),0,I6*J6)</f>
        <v>27300</v>
      </c>
      <c r="L6" s="193">
        <v>50</v>
      </c>
      <c r="M6" s="193">
        <v>104</v>
      </c>
      <c r="N6" s="177">
        <f>IF(ISBLANK(A6),0,L6*M6)</f>
        <v>5200</v>
      </c>
      <c r="O6" s="193">
        <v>150</v>
      </c>
      <c r="P6" s="193">
        <v>136</v>
      </c>
      <c r="Q6" s="179">
        <f>IF(ISBLANK(A6),0,O6*P6)</f>
        <v>20400</v>
      </c>
    </row>
    <row r="7" spans="1:18" ht="23.25" customHeight="1" x14ac:dyDescent="0.15">
      <c r="A7" s="191" t="s">
        <v>57</v>
      </c>
      <c r="B7" s="89" t="str">
        <f>+IFERROR(VLOOKUP(A7,ConsolidatedBudget!$A$40:$E$79,2,FALSE),"")</f>
        <v>Aristotle University of Thessaloniki</v>
      </c>
      <c r="C7" s="90" t="str">
        <f>+IFERROR(VLOOKUP(A7,ConsolidatedBudget!$A$40:$E$79,4,FALSE),"")</f>
        <v xml:space="preserve">Greece </v>
      </c>
      <c r="D7" s="180">
        <f t="shared" si="0"/>
        <v>110</v>
      </c>
      <c r="E7" s="181">
        <f t="shared" si="1"/>
        <v>23100</v>
      </c>
      <c r="F7" s="194"/>
      <c r="G7" s="194"/>
      <c r="H7" s="180">
        <f t="shared" ref="H7:H100" si="2">IF(ISBLANK(A7),0,F7*G7)</f>
        <v>0</v>
      </c>
      <c r="I7" s="194">
        <v>110</v>
      </c>
      <c r="J7" s="194">
        <v>210</v>
      </c>
      <c r="K7" s="180">
        <f t="shared" ref="K7:K100" si="3">IF(ISBLANK(A7),0,I7*J7)</f>
        <v>23100</v>
      </c>
      <c r="L7" s="194"/>
      <c r="M7" s="194"/>
      <c r="N7" s="180">
        <f t="shared" ref="N7:N100" si="4">IF(ISBLANK(A7),0,L7*M7)</f>
        <v>0</v>
      </c>
      <c r="O7" s="194"/>
      <c r="P7" s="194"/>
      <c r="Q7" s="182">
        <f t="shared" ref="Q7:Q100" si="5">IF(ISBLANK(A7),0,O7*P7)</f>
        <v>0</v>
      </c>
    </row>
    <row r="8" spans="1:18" ht="23.25" customHeight="1" x14ac:dyDescent="0.15">
      <c r="A8" s="191" t="s">
        <v>58</v>
      </c>
      <c r="B8" s="89" t="str">
        <f>+IFERROR(VLOOKUP(A8,ConsolidatedBudget!$A$40:$E$79,2,FALSE),"")</f>
        <v>University of Trieste</v>
      </c>
      <c r="C8" s="90" t="str">
        <f>+IFERROR(VLOOKUP(A8,ConsolidatedBudget!$A$40:$E$79,4,FALSE),"")</f>
        <v xml:space="preserve">Italy </v>
      </c>
      <c r="D8" s="180">
        <f t="shared" si="0"/>
        <v>89</v>
      </c>
      <c r="E8" s="181">
        <f t="shared" si="1"/>
        <v>30705</v>
      </c>
      <c r="F8" s="194"/>
      <c r="G8" s="194"/>
      <c r="H8" s="180">
        <f t="shared" si="2"/>
        <v>0</v>
      </c>
      <c r="I8" s="194">
        <v>89</v>
      </c>
      <c r="J8" s="194">
        <v>345</v>
      </c>
      <c r="K8" s="180">
        <f t="shared" si="3"/>
        <v>30705</v>
      </c>
      <c r="L8" s="194"/>
      <c r="M8" s="194"/>
      <c r="N8" s="180">
        <f t="shared" si="4"/>
        <v>0</v>
      </c>
      <c r="O8" s="194"/>
      <c r="P8" s="194"/>
      <c r="Q8" s="182">
        <f t="shared" si="5"/>
        <v>0</v>
      </c>
    </row>
    <row r="9" spans="1:18" ht="23.25" customHeight="1" x14ac:dyDescent="0.15">
      <c r="A9" s="191" t="s">
        <v>59</v>
      </c>
      <c r="B9" s="89" t="str">
        <f>+IFERROR(VLOOKUP(A9,ConsolidatedBudget!$A$40:$E$79,2,FALSE),"")</f>
        <v>Oslomet - Oslo metropolitan University</v>
      </c>
      <c r="C9" s="90" t="str">
        <f>+IFERROR(VLOOKUP(A9,ConsolidatedBudget!$A$40:$E$79,4,FALSE),"")</f>
        <v>Norway</v>
      </c>
      <c r="D9" s="180">
        <f t="shared" si="0"/>
        <v>110</v>
      </c>
      <c r="E9" s="181">
        <f t="shared" si="1"/>
        <v>30800</v>
      </c>
      <c r="F9" s="194"/>
      <c r="G9" s="194"/>
      <c r="H9" s="180">
        <f t="shared" si="2"/>
        <v>0</v>
      </c>
      <c r="I9" s="194">
        <v>110</v>
      </c>
      <c r="J9" s="194">
        <v>280</v>
      </c>
      <c r="K9" s="180">
        <f t="shared" si="3"/>
        <v>30800</v>
      </c>
      <c r="L9" s="194"/>
      <c r="M9" s="194"/>
      <c r="N9" s="180">
        <f t="shared" si="4"/>
        <v>0</v>
      </c>
      <c r="O9" s="194"/>
      <c r="P9" s="194"/>
      <c r="Q9" s="182">
        <f t="shared" si="5"/>
        <v>0</v>
      </c>
    </row>
    <row r="10" spans="1:18" ht="23.25" customHeight="1" x14ac:dyDescent="0.15">
      <c r="A10" s="191" t="s">
        <v>60</v>
      </c>
      <c r="B10" s="89" t="str">
        <f>+IFERROR(VLOOKUP(A10,ConsolidatedBudget!$A$40:$E$79,2,FALSE),"")</f>
        <v>AZIENDA UNITA SANITARIA LOCALE DI REGGIO EMILIA</v>
      </c>
      <c r="C10" s="90" t="str">
        <f>+IFERROR(VLOOKUP(A10,ConsolidatedBudget!$A$40:$E$79,4,FALSE),"")</f>
        <v xml:space="preserve">Italy </v>
      </c>
      <c r="D10" s="180">
        <f t="shared" si="0"/>
        <v>110</v>
      </c>
      <c r="E10" s="181">
        <f t="shared" si="1"/>
        <v>30800</v>
      </c>
      <c r="F10" s="194"/>
      <c r="G10" s="194"/>
      <c r="H10" s="180">
        <f t="shared" si="2"/>
        <v>0</v>
      </c>
      <c r="I10" s="194">
        <v>110</v>
      </c>
      <c r="J10" s="194">
        <v>280</v>
      </c>
      <c r="K10" s="180">
        <f t="shared" si="3"/>
        <v>30800</v>
      </c>
      <c r="L10" s="194"/>
      <c r="M10" s="194"/>
      <c r="N10" s="180">
        <f t="shared" si="4"/>
        <v>0</v>
      </c>
      <c r="O10" s="194"/>
      <c r="P10" s="194"/>
      <c r="Q10" s="182">
        <f t="shared" si="5"/>
        <v>0</v>
      </c>
    </row>
    <row r="11" spans="1:18" ht="23.25" customHeight="1" x14ac:dyDescent="0.15">
      <c r="A11" s="191" t="s">
        <v>61</v>
      </c>
      <c r="B11" s="89" t="str">
        <f>+IFERROR(VLOOKUP(A11,ConsolidatedBudget!$A$40:$E$79,2,FALSE),"")</f>
        <v>Nacionalni institut za javno zdravje</v>
      </c>
      <c r="C11" s="90" t="str">
        <f>+IFERROR(VLOOKUP(A11,ConsolidatedBudget!$A$40:$E$79,4,FALSE),"")</f>
        <v xml:space="preserve">Slovenia </v>
      </c>
      <c r="D11" s="180">
        <f t="shared" si="0"/>
        <v>140</v>
      </c>
      <c r="E11" s="181">
        <f t="shared" si="1"/>
        <v>29400</v>
      </c>
      <c r="F11" s="194"/>
      <c r="G11" s="194"/>
      <c r="H11" s="180">
        <f t="shared" si="2"/>
        <v>0</v>
      </c>
      <c r="I11" s="194">
        <v>140</v>
      </c>
      <c r="J11" s="194">
        <v>210</v>
      </c>
      <c r="K11" s="180">
        <f t="shared" si="3"/>
        <v>29400</v>
      </c>
      <c r="L11" s="194"/>
      <c r="M11" s="194"/>
      <c r="N11" s="180">
        <f t="shared" si="4"/>
        <v>0</v>
      </c>
      <c r="O11" s="194"/>
      <c r="P11" s="194"/>
      <c r="Q11" s="182">
        <f t="shared" si="5"/>
        <v>0</v>
      </c>
    </row>
    <row r="12" spans="1:18" ht="23.25" customHeight="1" x14ac:dyDescent="0.15">
      <c r="A12" s="191"/>
      <c r="B12" s="89" t="str">
        <f>+IFERROR(VLOOKUP(A12,ConsolidatedBudget!$A$40:$E$79,2,FALSE),"")</f>
        <v/>
      </c>
      <c r="C12" s="90" t="str">
        <f>+IFERROR(VLOOKUP(A12,ConsolidatedBudget!$A$40:$E$79,4,FALSE),"")</f>
        <v/>
      </c>
      <c r="D12" s="180">
        <f t="shared" si="0"/>
        <v>0</v>
      </c>
      <c r="E12" s="181">
        <f t="shared" si="1"/>
        <v>0</v>
      </c>
      <c r="F12" s="194"/>
      <c r="G12" s="194"/>
      <c r="H12" s="180">
        <f t="shared" si="2"/>
        <v>0</v>
      </c>
      <c r="I12" s="194"/>
      <c r="J12" s="194"/>
      <c r="K12" s="180">
        <f t="shared" si="3"/>
        <v>0</v>
      </c>
      <c r="L12" s="194"/>
      <c r="M12" s="194"/>
      <c r="N12" s="180">
        <f t="shared" si="4"/>
        <v>0</v>
      </c>
      <c r="O12" s="194"/>
      <c r="P12" s="194"/>
      <c r="Q12" s="182">
        <f t="shared" si="5"/>
        <v>0</v>
      </c>
    </row>
    <row r="13" spans="1:18" ht="23.25" customHeight="1" x14ac:dyDescent="0.15">
      <c r="A13" s="191"/>
      <c r="B13" s="89" t="str">
        <f>+IFERROR(VLOOKUP(A13,ConsolidatedBudget!$A$40:$E$79,2,FALSE),"")</f>
        <v/>
      </c>
      <c r="C13" s="90" t="str">
        <f>+IFERROR(VLOOKUP(A13,ConsolidatedBudget!$A$40:$E$79,4,FALSE),"")</f>
        <v/>
      </c>
      <c r="D13" s="180">
        <f t="shared" si="0"/>
        <v>0</v>
      </c>
      <c r="E13" s="181">
        <f t="shared" si="1"/>
        <v>0</v>
      </c>
      <c r="F13" s="194"/>
      <c r="G13" s="194"/>
      <c r="H13" s="180">
        <f t="shared" si="2"/>
        <v>0</v>
      </c>
      <c r="I13" s="194"/>
      <c r="J13" s="194"/>
      <c r="K13" s="180">
        <f t="shared" si="3"/>
        <v>0</v>
      </c>
      <c r="L13" s="194"/>
      <c r="M13" s="194"/>
      <c r="N13" s="180">
        <f t="shared" si="4"/>
        <v>0</v>
      </c>
      <c r="O13" s="194"/>
      <c r="P13" s="194"/>
      <c r="Q13" s="182">
        <f t="shared" si="5"/>
        <v>0</v>
      </c>
    </row>
    <row r="14" spans="1:18" ht="23.25" customHeight="1" x14ac:dyDescent="0.15">
      <c r="A14" s="191"/>
      <c r="B14" s="89" t="str">
        <f>+IFERROR(VLOOKUP(A14,ConsolidatedBudget!$A$40:$E$79,2,FALSE),"")</f>
        <v/>
      </c>
      <c r="C14" s="90" t="str">
        <f>+IFERROR(VLOOKUP(A14,ConsolidatedBudget!$A$40:$E$79,4,FALSE),"")</f>
        <v/>
      </c>
      <c r="D14" s="180">
        <f t="shared" si="0"/>
        <v>0</v>
      </c>
      <c r="E14" s="181">
        <f t="shared" si="1"/>
        <v>0</v>
      </c>
      <c r="F14" s="194"/>
      <c r="G14" s="194"/>
      <c r="H14" s="180">
        <f t="shared" si="2"/>
        <v>0</v>
      </c>
      <c r="I14" s="194"/>
      <c r="J14" s="194"/>
      <c r="K14" s="180">
        <f t="shared" si="3"/>
        <v>0</v>
      </c>
      <c r="L14" s="194"/>
      <c r="M14" s="194"/>
      <c r="N14" s="180">
        <f>IF(ISBLANK(A14),0,L14*M14)</f>
        <v>0</v>
      </c>
      <c r="O14" s="194"/>
      <c r="P14" s="194"/>
      <c r="Q14" s="182">
        <f t="shared" si="5"/>
        <v>0</v>
      </c>
    </row>
    <row r="15" spans="1:18" ht="23.25" customHeight="1" x14ac:dyDescent="0.15">
      <c r="A15" s="191"/>
      <c r="B15" s="89" t="str">
        <f>+IFERROR(VLOOKUP(A15,ConsolidatedBudget!$A$40:$E$79,2,FALSE),"")</f>
        <v/>
      </c>
      <c r="C15" s="90" t="str">
        <f>+IFERROR(VLOOKUP(A15,ConsolidatedBudget!$A$40:$E$79,4,FALSE),"")</f>
        <v/>
      </c>
      <c r="D15" s="180">
        <f t="shared" si="0"/>
        <v>0</v>
      </c>
      <c r="E15" s="181">
        <f t="shared" si="1"/>
        <v>0</v>
      </c>
      <c r="F15" s="194"/>
      <c r="G15" s="194"/>
      <c r="H15" s="180">
        <f t="shared" si="2"/>
        <v>0</v>
      </c>
      <c r="I15" s="194"/>
      <c r="J15" s="194"/>
      <c r="K15" s="180">
        <f t="shared" si="3"/>
        <v>0</v>
      </c>
      <c r="L15" s="194"/>
      <c r="M15" s="194"/>
      <c r="N15" s="180">
        <f t="shared" si="4"/>
        <v>0</v>
      </c>
      <c r="O15" s="194"/>
      <c r="P15" s="194"/>
      <c r="Q15" s="182">
        <f t="shared" si="5"/>
        <v>0</v>
      </c>
    </row>
    <row r="16" spans="1:18" ht="23.25" customHeight="1" x14ac:dyDescent="0.15">
      <c r="A16" s="191"/>
      <c r="B16" s="89" t="str">
        <f>+IFERROR(VLOOKUP(A16,ConsolidatedBudget!$A$40:$E$79,2,FALSE),"")</f>
        <v/>
      </c>
      <c r="C16" s="90" t="str">
        <f>+IFERROR(VLOOKUP(A16,ConsolidatedBudget!$A$40:$E$79,4,FALSE),"")</f>
        <v/>
      </c>
      <c r="D16" s="180">
        <f t="shared" si="0"/>
        <v>0</v>
      </c>
      <c r="E16" s="181">
        <f t="shared" si="1"/>
        <v>0</v>
      </c>
      <c r="F16" s="194"/>
      <c r="G16" s="194"/>
      <c r="H16" s="180">
        <f t="shared" si="2"/>
        <v>0</v>
      </c>
      <c r="I16" s="194"/>
      <c r="J16" s="194"/>
      <c r="K16" s="180">
        <f t="shared" si="3"/>
        <v>0</v>
      </c>
      <c r="L16" s="194"/>
      <c r="M16" s="194"/>
      <c r="N16" s="180">
        <f t="shared" si="4"/>
        <v>0</v>
      </c>
      <c r="O16" s="194"/>
      <c r="P16" s="194"/>
      <c r="Q16" s="182">
        <f t="shared" si="5"/>
        <v>0</v>
      </c>
    </row>
    <row r="17" spans="1:17" ht="23.25" customHeight="1" x14ac:dyDescent="0.15">
      <c r="A17" s="191"/>
      <c r="B17" s="89" t="str">
        <f>+IFERROR(VLOOKUP(A17,ConsolidatedBudget!$A$40:$E$79,2,FALSE),"")</f>
        <v/>
      </c>
      <c r="C17" s="90" t="str">
        <f>+IFERROR(VLOOKUP(A17,ConsolidatedBudget!$A$40:$E$79,4,FALSE),"")</f>
        <v/>
      </c>
      <c r="D17" s="180">
        <f t="shared" si="0"/>
        <v>0</v>
      </c>
      <c r="E17" s="181">
        <f t="shared" si="1"/>
        <v>0</v>
      </c>
      <c r="F17" s="194"/>
      <c r="G17" s="194"/>
      <c r="H17" s="180">
        <f t="shared" si="2"/>
        <v>0</v>
      </c>
      <c r="I17" s="194"/>
      <c r="J17" s="194"/>
      <c r="K17" s="180">
        <f t="shared" si="3"/>
        <v>0</v>
      </c>
      <c r="L17" s="194"/>
      <c r="M17" s="194"/>
      <c r="N17" s="180">
        <f t="shared" si="4"/>
        <v>0</v>
      </c>
      <c r="O17" s="194"/>
      <c r="P17" s="194"/>
      <c r="Q17" s="182">
        <f t="shared" si="5"/>
        <v>0</v>
      </c>
    </row>
    <row r="18" spans="1:17" ht="23.25" customHeight="1" x14ac:dyDescent="0.15">
      <c r="A18" s="191"/>
      <c r="B18" s="89" t="str">
        <f>+IFERROR(VLOOKUP(A18,ConsolidatedBudget!$A$40:$E$79,2,FALSE),"")</f>
        <v/>
      </c>
      <c r="C18" s="90" t="str">
        <f>+IFERROR(VLOOKUP(A18,ConsolidatedBudget!$A$40:$E$79,4,FALSE),"")</f>
        <v/>
      </c>
      <c r="D18" s="180">
        <f t="shared" si="0"/>
        <v>0</v>
      </c>
      <c r="E18" s="181">
        <f t="shared" si="1"/>
        <v>0</v>
      </c>
      <c r="F18" s="194"/>
      <c r="G18" s="194"/>
      <c r="H18" s="180">
        <f t="shared" si="2"/>
        <v>0</v>
      </c>
      <c r="I18" s="194"/>
      <c r="J18" s="194"/>
      <c r="K18" s="180">
        <f t="shared" si="3"/>
        <v>0</v>
      </c>
      <c r="L18" s="194"/>
      <c r="M18" s="194"/>
      <c r="N18" s="180">
        <f t="shared" si="4"/>
        <v>0</v>
      </c>
      <c r="O18" s="194"/>
      <c r="P18" s="194"/>
      <c r="Q18" s="182">
        <f t="shared" si="5"/>
        <v>0</v>
      </c>
    </row>
    <row r="19" spans="1:17" ht="23.25" customHeight="1" x14ac:dyDescent="0.15">
      <c r="A19" s="191"/>
      <c r="B19" s="89" t="str">
        <f>+IFERROR(VLOOKUP(A19,ConsolidatedBudget!$A$40:$E$79,2,FALSE),"")</f>
        <v/>
      </c>
      <c r="C19" s="90" t="str">
        <f>+IFERROR(VLOOKUP(A19,ConsolidatedBudget!$A$40:$E$79,4,FALSE),"")</f>
        <v/>
      </c>
      <c r="D19" s="180">
        <f t="shared" si="0"/>
        <v>0</v>
      </c>
      <c r="E19" s="181">
        <f t="shared" si="1"/>
        <v>0</v>
      </c>
      <c r="F19" s="194"/>
      <c r="G19" s="194"/>
      <c r="H19" s="180">
        <f t="shared" si="2"/>
        <v>0</v>
      </c>
      <c r="I19" s="194"/>
      <c r="J19" s="194"/>
      <c r="K19" s="180">
        <f t="shared" si="3"/>
        <v>0</v>
      </c>
      <c r="L19" s="194"/>
      <c r="M19" s="194"/>
      <c r="N19" s="180">
        <f t="shared" si="4"/>
        <v>0</v>
      </c>
      <c r="O19" s="194"/>
      <c r="P19" s="194"/>
      <c r="Q19" s="182">
        <f t="shared" si="5"/>
        <v>0</v>
      </c>
    </row>
    <row r="20" spans="1:17" ht="23.25" customHeight="1" x14ac:dyDescent="0.15">
      <c r="A20" s="191"/>
      <c r="B20" s="89" t="str">
        <f>+IFERROR(VLOOKUP(A20,ConsolidatedBudget!$A$40:$E$79,2,FALSE),"")</f>
        <v/>
      </c>
      <c r="C20" s="90" t="str">
        <f>+IFERROR(VLOOKUP(A20,ConsolidatedBudget!$A$40:$E$79,4,FALSE),"")</f>
        <v/>
      </c>
      <c r="D20" s="180">
        <f t="shared" si="0"/>
        <v>0</v>
      </c>
      <c r="E20" s="181">
        <f t="shared" si="1"/>
        <v>0</v>
      </c>
      <c r="F20" s="194"/>
      <c r="G20" s="194"/>
      <c r="H20" s="180">
        <f t="shared" si="2"/>
        <v>0</v>
      </c>
      <c r="I20" s="194"/>
      <c r="J20" s="194"/>
      <c r="K20" s="180">
        <f t="shared" si="3"/>
        <v>0</v>
      </c>
      <c r="L20" s="194"/>
      <c r="M20" s="194"/>
      <c r="N20" s="180">
        <f t="shared" si="4"/>
        <v>0</v>
      </c>
      <c r="O20" s="194"/>
      <c r="P20" s="194"/>
      <c r="Q20" s="182">
        <f t="shared" si="5"/>
        <v>0</v>
      </c>
    </row>
    <row r="21" spans="1:17" ht="23.25" customHeight="1" x14ac:dyDescent="0.15">
      <c r="A21" s="191"/>
      <c r="B21" s="89" t="str">
        <f>+IFERROR(VLOOKUP(A21,ConsolidatedBudget!$A$40:$E$79,2,FALSE),"")</f>
        <v/>
      </c>
      <c r="C21" s="90" t="str">
        <f>+IFERROR(VLOOKUP(A21,ConsolidatedBudget!$A$40:$E$79,4,FALSE),"")</f>
        <v/>
      </c>
      <c r="D21" s="180">
        <f t="shared" si="0"/>
        <v>0</v>
      </c>
      <c r="E21" s="181">
        <f t="shared" si="1"/>
        <v>0</v>
      </c>
      <c r="F21" s="194"/>
      <c r="G21" s="194"/>
      <c r="H21" s="180">
        <f t="shared" si="2"/>
        <v>0</v>
      </c>
      <c r="I21" s="194"/>
      <c r="J21" s="194"/>
      <c r="K21" s="180">
        <f t="shared" si="3"/>
        <v>0</v>
      </c>
      <c r="L21" s="194"/>
      <c r="M21" s="194"/>
      <c r="N21" s="180">
        <f t="shared" si="4"/>
        <v>0</v>
      </c>
      <c r="O21" s="194"/>
      <c r="P21" s="194"/>
      <c r="Q21" s="182">
        <f t="shared" si="5"/>
        <v>0</v>
      </c>
    </row>
    <row r="22" spans="1:17" ht="23.25" customHeight="1" x14ac:dyDescent="0.15">
      <c r="A22" s="191"/>
      <c r="B22" s="89" t="str">
        <f>+IFERROR(VLOOKUP(A22,ConsolidatedBudget!$A$40:$E$79,2,FALSE),"")</f>
        <v/>
      </c>
      <c r="C22" s="90" t="str">
        <f>+IFERROR(VLOOKUP(A22,ConsolidatedBudget!$A$40:$E$79,4,FALSE),"")</f>
        <v/>
      </c>
      <c r="D22" s="180">
        <f t="shared" si="0"/>
        <v>0</v>
      </c>
      <c r="E22" s="181">
        <f t="shared" si="1"/>
        <v>0</v>
      </c>
      <c r="F22" s="194"/>
      <c r="G22" s="194"/>
      <c r="H22" s="180">
        <f t="shared" si="2"/>
        <v>0</v>
      </c>
      <c r="I22" s="194"/>
      <c r="J22" s="194"/>
      <c r="K22" s="180">
        <f t="shared" si="3"/>
        <v>0</v>
      </c>
      <c r="L22" s="194"/>
      <c r="M22" s="194"/>
      <c r="N22" s="180">
        <f t="shared" si="4"/>
        <v>0</v>
      </c>
      <c r="O22" s="194"/>
      <c r="P22" s="194"/>
      <c r="Q22" s="182">
        <f t="shared" si="5"/>
        <v>0</v>
      </c>
    </row>
    <row r="23" spans="1:17" ht="23.25" customHeight="1" x14ac:dyDescent="0.15">
      <c r="A23" s="191"/>
      <c r="B23" s="89" t="str">
        <f>+IFERROR(VLOOKUP(A23,ConsolidatedBudget!$A$40:$E$79,2,FALSE),"")</f>
        <v/>
      </c>
      <c r="C23" s="90" t="str">
        <f>+IFERROR(VLOOKUP(A23,ConsolidatedBudget!$A$40:$E$79,4,FALSE),"")</f>
        <v/>
      </c>
      <c r="D23" s="180">
        <f t="shared" si="0"/>
        <v>0</v>
      </c>
      <c r="E23" s="181">
        <f t="shared" si="1"/>
        <v>0</v>
      </c>
      <c r="F23" s="194"/>
      <c r="G23" s="194"/>
      <c r="H23" s="180">
        <f t="shared" si="2"/>
        <v>0</v>
      </c>
      <c r="I23" s="194"/>
      <c r="J23" s="194"/>
      <c r="K23" s="180">
        <f t="shared" si="3"/>
        <v>0</v>
      </c>
      <c r="L23" s="194"/>
      <c r="M23" s="194"/>
      <c r="N23" s="180">
        <f t="shared" si="4"/>
        <v>0</v>
      </c>
      <c r="O23" s="194"/>
      <c r="P23" s="194"/>
      <c r="Q23" s="182">
        <f t="shared" si="5"/>
        <v>0</v>
      </c>
    </row>
    <row r="24" spans="1:17" ht="23.25" customHeight="1" x14ac:dyDescent="0.15">
      <c r="A24" s="191"/>
      <c r="B24" s="89" t="str">
        <f>+IFERROR(VLOOKUP(A24,ConsolidatedBudget!$A$40:$E$79,2,FALSE),"")</f>
        <v/>
      </c>
      <c r="C24" s="90" t="str">
        <f>+IFERROR(VLOOKUP(A24,ConsolidatedBudget!$A$40:$E$79,4,FALSE),"")</f>
        <v/>
      </c>
      <c r="D24" s="180">
        <f t="shared" si="0"/>
        <v>0</v>
      </c>
      <c r="E24" s="181">
        <f t="shared" si="1"/>
        <v>0</v>
      </c>
      <c r="F24" s="194"/>
      <c r="G24" s="194"/>
      <c r="H24" s="180">
        <f t="shared" si="2"/>
        <v>0</v>
      </c>
      <c r="I24" s="194"/>
      <c r="J24" s="194"/>
      <c r="K24" s="180">
        <f t="shared" si="3"/>
        <v>0</v>
      </c>
      <c r="L24" s="194"/>
      <c r="M24" s="194"/>
      <c r="N24" s="180">
        <f t="shared" si="4"/>
        <v>0</v>
      </c>
      <c r="O24" s="194"/>
      <c r="P24" s="194"/>
      <c r="Q24" s="182">
        <f t="shared" si="5"/>
        <v>0</v>
      </c>
    </row>
    <row r="25" spans="1:17" ht="23.25" customHeight="1" x14ac:dyDescent="0.15">
      <c r="A25" s="191"/>
      <c r="B25" s="89" t="str">
        <f>+IFERROR(VLOOKUP(A25,ConsolidatedBudget!$A$40:$E$79,2,FALSE),"")</f>
        <v/>
      </c>
      <c r="C25" s="90" t="str">
        <f>+IFERROR(VLOOKUP(A25,ConsolidatedBudget!$A$40:$E$79,4,FALSE),"")</f>
        <v/>
      </c>
      <c r="D25" s="180">
        <f t="shared" si="0"/>
        <v>0</v>
      </c>
      <c r="E25" s="181">
        <f t="shared" si="1"/>
        <v>0</v>
      </c>
      <c r="F25" s="194"/>
      <c r="G25" s="194"/>
      <c r="H25" s="180">
        <f t="shared" si="2"/>
        <v>0</v>
      </c>
      <c r="I25" s="194"/>
      <c r="J25" s="194"/>
      <c r="K25" s="180">
        <f t="shared" si="3"/>
        <v>0</v>
      </c>
      <c r="L25" s="194"/>
      <c r="M25" s="194"/>
      <c r="N25" s="180">
        <f t="shared" si="4"/>
        <v>0</v>
      </c>
      <c r="O25" s="194"/>
      <c r="P25" s="194"/>
      <c r="Q25" s="182">
        <f t="shared" si="5"/>
        <v>0</v>
      </c>
    </row>
    <row r="26" spans="1:17" ht="23.25" customHeight="1" x14ac:dyDescent="0.15">
      <c r="A26" s="191"/>
      <c r="B26" s="89" t="str">
        <f>+IFERROR(VLOOKUP(A26,ConsolidatedBudget!$A$40:$E$79,2,FALSE),"")</f>
        <v/>
      </c>
      <c r="C26" s="90" t="str">
        <f>+IFERROR(VLOOKUP(A26,ConsolidatedBudget!$A$40:$E$79,4,FALSE),"")</f>
        <v/>
      </c>
      <c r="D26" s="180">
        <f t="shared" si="0"/>
        <v>0</v>
      </c>
      <c r="E26" s="181">
        <f t="shared" si="1"/>
        <v>0</v>
      </c>
      <c r="F26" s="194"/>
      <c r="G26" s="194"/>
      <c r="H26" s="180">
        <f t="shared" si="2"/>
        <v>0</v>
      </c>
      <c r="I26" s="194"/>
      <c r="J26" s="194"/>
      <c r="K26" s="180">
        <f t="shared" si="3"/>
        <v>0</v>
      </c>
      <c r="L26" s="194"/>
      <c r="M26" s="194"/>
      <c r="N26" s="180">
        <f t="shared" si="4"/>
        <v>0</v>
      </c>
      <c r="O26" s="194"/>
      <c r="P26" s="194"/>
      <c r="Q26" s="182">
        <f t="shared" si="5"/>
        <v>0</v>
      </c>
    </row>
    <row r="27" spans="1:17" ht="23.25" customHeight="1" x14ac:dyDescent="0.15">
      <c r="A27" s="191"/>
      <c r="B27" s="89" t="str">
        <f>+IFERROR(VLOOKUP(A27,ConsolidatedBudget!$A$40:$E$79,2,FALSE),"")</f>
        <v/>
      </c>
      <c r="C27" s="90" t="str">
        <f>+IFERROR(VLOOKUP(A27,ConsolidatedBudget!$A$40:$E$79,4,FALSE),"")</f>
        <v/>
      </c>
      <c r="D27" s="180">
        <f t="shared" si="0"/>
        <v>0</v>
      </c>
      <c r="E27" s="181">
        <f t="shared" si="1"/>
        <v>0</v>
      </c>
      <c r="F27" s="194"/>
      <c r="G27" s="194"/>
      <c r="H27" s="180">
        <f t="shared" si="2"/>
        <v>0</v>
      </c>
      <c r="I27" s="194"/>
      <c r="J27" s="194"/>
      <c r="K27" s="180">
        <f t="shared" si="3"/>
        <v>0</v>
      </c>
      <c r="L27" s="194"/>
      <c r="M27" s="194"/>
      <c r="N27" s="180">
        <f t="shared" si="4"/>
        <v>0</v>
      </c>
      <c r="O27" s="194"/>
      <c r="P27" s="194"/>
      <c r="Q27" s="182">
        <f t="shared" si="5"/>
        <v>0</v>
      </c>
    </row>
    <row r="28" spans="1:17" ht="23.25" customHeight="1" x14ac:dyDescent="0.15">
      <c r="A28" s="191"/>
      <c r="B28" s="89" t="str">
        <f>+IFERROR(VLOOKUP(A28,ConsolidatedBudget!$A$40:$E$79,2,FALSE),"")</f>
        <v/>
      </c>
      <c r="C28" s="90" t="str">
        <f>+IFERROR(VLOOKUP(A28,ConsolidatedBudget!$A$40:$E$79,4,FALSE),"")</f>
        <v/>
      </c>
      <c r="D28" s="180">
        <f t="shared" si="0"/>
        <v>0</v>
      </c>
      <c r="E28" s="181">
        <f t="shared" si="1"/>
        <v>0</v>
      </c>
      <c r="F28" s="194"/>
      <c r="G28" s="194"/>
      <c r="H28" s="180">
        <f t="shared" si="2"/>
        <v>0</v>
      </c>
      <c r="I28" s="194"/>
      <c r="J28" s="194"/>
      <c r="K28" s="180">
        <f t="shared" si="3"/>
        <v>0</v>
      </c>
      <c r="L28" s="194"/>
      <c r="M28" s="194"/>
      <c r="N28" s="180">
        <f t="shared" si="4"/>
        <v>0</v>
      </c>
      <c r="O28" s="194"/>
      <c r="P28" s="194"/>
      <c r="Q28" s="182">
        <f t="shared" si="5"/>
        <v>0</v>
      </c>
    </row>
    <row r="29" spans="1:17" ht="23.25" customHeight="1" x14ac:dyDescent="0.15">
      <c r="A29" s="191"/>
      <c r="B29" s="89" t="str">
        <f>+IFERROR(VLOOKUP(A29,ConsolidatedBudget!$A$40:$E$79,2,FALSE),"")</f>
        <v/>
      </c>
      <c r="C29" s="90" t="str">
        <f>+IFERROR(VLOOKUP(A29,ConsolidatedBudget!$A$40:$E$79,4,FALSE),"")</f>
        <v/>
      </c>
      <c r="D29" s="180">
        <f t="shared" si="0"/>
        <v>0</v>
      </c>
      <c r="E29" s="181">
        <f t="shared" si="1"/>
        <v>0</v>
      </c>
      <c r="F29" s="194"/>
      <c r="G29" s="194"/>
      <c r="H29" s="180">
        <f t="shared" si="2"/>
        <v>0</v>
      </c>
      <c r="I29" s="194"/>
      <c r="J29" s="194"/>
      <c r="K29" s="180">
        <f t="shared" si="3"/>
        <v>0</v>
      </c>
      <c r="L29" s="194"/>
      <c r="M29" s="194"/>
      <c r="N29" s="180">
        <f t="shared" si="4"/>
        <v>0</v>
      </c>
      <c r="O29" s="194"/>
      <c r="P29" s="194"/>
      <c r="Q29" s="182">
        <f t="shared" si="5"/>
        <v>0</v>
      </c>
    </row>
    <row r="30" spans="1:17" ht="23.25" customHeight="1" x14ac:dyDescent="0.15">
      <c r="A30" s="191"/>
      <c r="B30" s="89" t="str">
        <f>+IFERROR(VLOOKUP(A30,ConsolidatedBudget!$A$40:$E$79,2,FALSE),"")</f>
        <v/>
      </c>
      <c r="C30" s="90" t="str">
        <f>+IFERROR(VLOOKUP(A30,ConsolidatedBudget!$A$40:$E$79,4,FALSE),"")</f>
        <v/>
      </c>
      <c r="D30" s="180">
        <f t="shared" si="0"/>
        <v>0</v>
      </c>
      <c r="E30" s="181">
        <f t="shared" si="1"/>
        <v>0</v>
      </c>
      <c r="F30" s="194"/>
      <c r="G30" s="194"/>
      <c r="H30" s="180">
        <f t="shared" si="2"/>
        <v>0</v>
      </c>
      <c r="I30" s="194"/>
      <c r="J30" s="194"/>
      <c r="K30" s="180">
        <f t="shared" si="3"/>
        <v>0</v>
      </c>
      <c r="L30" s="194"/>
      <c r="M30" s="194"/>
      <c r="N30" s="180">
        <f>IF(ISBLANK(A30),0,L30*M30)</f>
        <v>0</v>
      </c>
      <c r="O30" s="194"/>
      <c r="P30" s="194"/>
      <c r="Q30" s="182">
        <f t="shared" si="5"/>
        <v>0</v>
      </c>
    </row>
    <row r="31" spans="1:17" ht="23.25" customHeight="1" x14ac:dyDescent="0.15">
      <c r="A31" s="191"/>
      <c r="B31" s="89" t="str">
        <f>+IFERROR(VLOOKUP(A31,ConsolidatedBudget!$A$40:$E$79,2,FALSE),"")</f>
        <v/>
      </c>
      <c r="C31" s="90" t="str">
        <f>+IFERROR(VLOOKUP(A31,ConsolidatedBudget!$A$40:$E$79,4,FALSE),"")</f>
        <v/>
      </c>
      <c r="D31" s="180">
        <f t="shared" ref="D31:D65" si="6">SUM(F31,I31,L31,O31)</f>
        <v>0</v>
      </c>
      <c r="E31" s="181">
        <f t="shared" ref="E31:E65" si="7">SUM(H31,K31,N31,Q31)</f>
        <v>0</v>
      </c>
      <c r="F31" s="194"/>
      <c r="G31" s="194"/>
      <c r="H31" s="180">
        <f t="shared" ref="H31:H65" si="8">IF(ISBLANK(A31),0,F31*G31)</f>
        <v>0</v>
      </c>
      <c r="I31" s="194"/>
      <c r="J31" s="194"/>
      <c r="K31" s="180">
        <f t="shared" ref="K31:K65" si="9">IF(ISBLANK(A31),0,I31*J31)</f>
        <v>0</v>
      </c>
      <c r="L31" s="194"/>
      <c r="M31" s="194"/>
      <c r="N31" s="180">
        <f t="shared" ref="N31:N65" si="10">IF(ISBLANK(A31),0,L31*M31)</f>
        <v>0</v>
      </c>
      <c r="O31" s="194"/>
      <c r="P31" s="194"/>
      <c r="Q31" s="182">
        <f t="shared" ref="Q31:Q65" si="11">IF(ISBLANK(A31),0,O31*P31)</f>
        <v>0</v>
      </c>
    </row>
    <row r="32" spans="1:17" ht="23.25" customHeight="1" x14ac:dyDescent="0.15">
      <c r="A32" s="191"/>
      <c r="B32" s="89" t="str">
        <f>+IFERROR(VLOOKUP(A32,ConsolidatedBudget!$A$40:$E$79,2,FALSE),"")</f>
        <v/>
      </c>
      <c r="C32" s="90" t="str">
        <f>+IFERROR(VLOOKUP(A32,ConsolidatedBudget!$A$40:$E$79,4,FALSE),"")</f>
        <v/>
      </c>
      <c r="D32" s="180">
        <f t="shared" ref="D32:D48" si="12">SUM(F32,I32,L32,O32)</f>
        <v>0</v>
      </c>
      <c r="E32" s="181">
        <f t="shared" ref="E32:E48" si="13">SUM(H32,K32,N32,Q32)</f>
        <v>0</v>
      </c>
      <c r="F32" s="194"/>
      <c r="G32" s="194"/>
      <c r="H32" s="180">
        <f t="shared" ref="H32:H48" si="14">IF(ISBLANK(A32),0,F32*G32)</f>
        <v>0</v>
      </c>
      <c r="I32" s="194"/>
      <c r="J32" s="194"/>
      <c r="K32" s="180">
        <f t="shared" ref="K32:K48" si="15">IF(ISBLANK(A32),0,I32*J32)</f>
        <v>0</v>
      </c>
      <c r="L32" s="194"/>
      <c r="M32" s="194"/>
      <c r="N32" s="180">
        <f t="shared" ref="N32:N48" si="16">IF(ISBLANK(A32),0,L32*M32)</f>
        <v>0</v>
      </c>
      <c r="O32" s="194"/>
      <c r="P32" s="194"/>
      <c r="Q32" s="182">
        <f t="shared" ref="Q32:Q48" si="17">IF(ISBLANK(A32),0,O32*P32)</f>
        <v>0</v>
      </c>
    </row>
    <row r="33" spans="1:17" ht="23.25" customHeight="1" x14ac:dyDescent="0.15">
      <c r="A33" s="191"/>
      <c r="B33" s="89" t="str">
        <f>+IFERROR(VLOOKUP(A33,ConsolidatedBudget!$A$40:$E$79,2,FALSE),"")</f>
        <v/>
      </c>
      <c r="C33" s="90" t="str">
        <f>+IFERROR(VLOOKUP(A33,ConsolidatedBudget!$A$40:$E$79,4,FALSE),"")</f>
        <v/>
      </c>
      <c r="D33" s="180">
        <f t="shared" si="12"/>
        <v>0</v>
      </c>
      <c r="E33" s="181">
        <f t="shared" si="13"/>
        <v>0</v>
      </c>
      <c r="F33" s="194"/>
      <c r="G33" s="194"/>
      <c r="H33" s="180">
        <f t="shared" si="14"/>
        <v>0</v>
      </c>
      <c r="I33" s="194"/>
      <c r="J33" s="194"/>
      <c r="K33" s="180">
        <f t="shared" si="15"/>
        <v>0</v>
      </c>
      <c r="L33" s="194"/>
      <c r="M33" s="194"/>
      <c r="N33" s="180">
        <f t="shared" si="16"/>
        <v>0</v>
      </c>
      <c r="O33" s="194"/>
      <c r="P33" s="194"/>
      <c r="Q33" s="182">
        <f t="shared" si="17"/>
        <v>0</v>
      </c>
    </row>
    <row r="34" spans="1:17" ht="23.25" customHeight="1" x14ac:dyDescent="0.15">
      <c r="A34" s="191"/>
      <c r="B34" s="89" t="str">
        <f>+IFERROR(VLOOKUP(A34,ConsolidatedBudget!$A$40:$E$79,2,FALSE),"")</f>
        <v/>
      </c>
      <c r="C34" s="90" t="str">
        <f>+IFERROR(VLOOKUP(A34,ConsolidatedBudget!$A$40:$E$79,4,FALSE),"")</f>
        <v/>
      </c>
      <c r="D34" s="180">
        <f t="shared" si="12"/>
        <v>0</v>
      </c>
      <c r="E34" s="181">
        <f t="shared" si="13"/>
        <v>0</v>
      </c>
      <c r="F34" s="194"/>
      <c r="G34" s="194"/>
      <c r="H34" s="180">
        <f t="shared" si="14"/>
        <v>0</v>
      </c>
      <c r="I34" s="194"/>
      <c r="J34" s="194"/>
      <c r="K34" s="180">
        <f t="shared" si="15"/>
        <v>0</v>
      </c>
      <c r="L34" s="194"/>
      <c r="M34" s="194"/>
      <c r="N34" s="180">
        <f t="shared" si="16"/>
        <v>0</v>
      </c>
      <c r="O34" s="194"/>
      <c r="P34" s="194"/>
      <c r="Q34" s="182">
        <f t="shared" si="17"/>
        <v>0</v>
      </c>
    </row>
    <row r="35" spans="1:17" ht="23.25" customHeight="1" x14ac:dyDescent="0.15">
      <c r="A35" s="191"/>
      <c r="B35" s="89" t="str">
        <f>+IFERROR(VLOOKUP(A35,ConsolidatedBudget!$A$40:$E$79,2,FALSE),"")</f>
        <v/>
      </c>
      <c r="C35" s="90" t="str">
        <f>+IFERROR(VLOOKUP(A35,ConsolidatedBudget!$A$40:$E$79,4,FALSE),"")</f>
        <v/>
      </c>
      <c r="D35" s="180">
        <f t="shared" si="12"/>
        <v>0</v>
      </c>
      <c r="E35" s="181">
        <f t="shared" si="13"/>
        <v>0</v>
      </c>
      <c r="F35" s="194"/>
      <c r="G35" s="194"/>
      <c r="H35" s="180">
        <f t="shared" si="14"/>
        <v>0</v>
      </c>
      <c r="I35" s="194"/>
      <c r="J35" s="194"/>
      <c r="K35" s="180">
        <f t="shared" si="15"/>
        <v>0</v>
      </c>
      <c r="L35" s="194"/>
      <c r="M35" s="194"/>
      <c r="N35" s="180">
        <f t="shared" si="16"/>
        <v>0</v>
      </c>
      <c r="O35" s="194"/>
      <c r="P35" s="194"/>
      <c r="Q35" s="182">
        <f t="shared" si="17"/>
        <v>0</v>
      </c>
    </row>
    <row r="36" spans="1:17" ht="23.25" customHeight="1" x14ac:dyDescent="0.15">
      <c r="A36" s="191"/>
      <c r="B36" s="89" t="str">
        <f>+IFERROR(VLOOKUP(A36,ConsolidatedBudget!$A$40:$E$79,2,FALSE),"")</f>
        <v/>
      </c>
      <c r="C36" s="90" t="str">
        <f>+IFERROR(VLOOKUP(A36,ConsolidatedBudget!$A$40:$E$79,4,FALSE),"")</f>
        <v/>
      </c>
      <c r="D36" s="180">
        <f t="shared" si="12"/>
        <v>0</v>
      </c>
      <c r="E36" s="181">
        <f t="shared" si="13"/>
        <v>0</v>
      </c>
      <c r="F36" s="194"/>
      <c r="G36" s="194"/>
      <c r="H36" s="180">
        <f t="shared" si="14"/>
        <v>0</v>
      </c>
      <c r="I36" s="194"/>
      <c r="J36" s="194"/>
      <c r="K36" s="180">
        <f t="shared" si="15"/>
        <v>0</v>
      </c>
      <c r="L36" s="194"/>
      <c r="M36" s="194"/>
      <c r="N36" s="180">
        <f t="shared" si="16"/>
        <v>0</v>
      </c>
      <c r="O36" s="194"/>
      <c r="P36" s="194"/>
      <c r="Q36" s="182">
        <f t="shared" si="17"/>
        <v>0</v>
      </c>
    </row>
    <row r="37" spans="1:17" ht="23.25" customHeight="1" x14ac:dyDescent="0.15">
      <c r="A37" s="191"/>
      <c r="B37" s="89" t="str">
        <f>+IFERROR(VLOOKUP(A37,ConsolidatedBudget!$A$40:$E$79,2,FALSE),"")</f>
        <v/>
      </c>
      <c r="C37" s="90" t="str">
        <f>+IFERROR(VLOOKUP(A37,ConsolidatedBudget!$A$40:$E$79,4,FALSE),"")</f>
        <v/>
      </c>
      <c r="D37" s="180">
        <f t="shared" si="12"/>
        <v>0</v>
      </c>
      <c r="E37" s="181">
        <f t="shared" si="13"/>
        <v>0</v>
      </c>
      <c r="F37" s="194"/>
      <c r="G37" s="194"/>
      <c r="H37" s="180">
        <f t="shared" si="14"/>
        <v>0</v>
      </c>
      <c r="I37" s="194"/>
      <c r="J37" s="194"/>
      <c r="K37" s="180">
        <f t="shared" si="15"/>
        <v>0</v>
      </c>
      <c r="L37" s="194"/>
      <c r="M37" s="194"/>
      <c r="N37" s="180">
        <f t="shared" si="16"/>
        <v>0</v>
      </c>
      <c r="O37" s="194"/>
      <c r="P37" s="194"/>
      <c r="Q37" s="182">
        <f t="shared" si="17"/>
        <v>0</v>
      </c>
    </row>
    <row r="38" spans="1:17" ht="23.25" customHeight="1" x14ac:dyDescent="0.15">
      <c r="A38" s="191"/>
      <c r="B38" s="89" t="str">
        <f>+IFERROR(VLOOKUP(A38,ConsolidatedBudget!$A$40:$E$79,2,FALSE),"")</f>
        <v/>
      </c>
      <c r="C38" s="90" t="str">
        <f>+IFERROR(VLOOKUP(A38,ConsolidatedBudget!$A$40:$E$79,4,FALSE),"")</f>
        <v/>
      </c>
      <c r="D38" s="180">
        <f t="shared" si="12"/>
        <v>0</v>
      </c>
      <c r="E38" s="181">
        <f t="shared" si="13"/>
        <v>0</v>
      </c>
      <c r="F38" s="194"/>
      <c r="G38" s="194"/>
      <c r="H38" s="180">
        <f t="shared" si="14"/>
        <v>0</v>
      </c>
      <c r="I38" s="194"/>
      <c r="J38" s="194"/>
      <c r="K38" s="180">
        <f t="shared" si="15"/>
        <v>0</v>
      </c>
      <c r="L38" s="194"/>
      <c r="M38" s="194"/>
      <c r="N38" s="180">
        <f t="shared" si="16"/>
        <v>0</v>
      </c>
      <c r="O38" s="194"/>
      <c r="P38" s="194"/>
      <c r="Q38" s="182">
        <f t="shared" si="17"/>
        <v>0</v>
      </c>
    </row>
    <row r="39" spans="1:17" ht="23.25" customHeight="1" x14ac:dyDescent="0.15">
      <c r="A39" s="191"/>
      <c r="B39" s="89" t="str">
        <f>+IFERROR(VLOOKUP(A39,ConsolidatedBudget!$A$40:$E$79,2,FALSE),"")</f>
        <v/>
      </c>
      <c r="C39" s="90" t="str">
        <f>+IFERROR(VLOOKUP(A39,ConsolidatedBudget!$A$40:$E$79,4,FALSE),"")</f>
        <v/>
      </c>
      <c r="D39" s="180">
        <f t="shared" si="12"/>
        <v>0</v>
      </c>
      <c r="E39" s="181">
        <f t="shared" si="13"/>
        <v>0</v>
      </c>
      <c r="F39" s="194"/>
      <c r="G39" s="194"/>
      <c r="H39" s="180">
        <f t="shared" si="14"/>
        <v>0</v>
      </c>
      <c r="I39" s="194"/>
      <c r="J39" s="194"/>
      <c r="K39" s="180">
        <f t="shared" si="15"/>
        <v>0</v>
      </c>
      <c r="L39" s="194"/>
      <c r="M39" s="194"/>
      <c r="N39" s="180">
        <f t="shared" si="16"/>
        <v>0</v>
      </c>
      <c r="O39" s="194"/>
      <c r="P39" s="194"/>
      <c r="Q39" s="182">
        <f t="shared" si="17"/>
        <v>0</v>
      </c>
    </row>
    <row r="40" spans="1:17" ht="23.25" customHeight="1" x14ac:dyDescent="0.15">
      <c r="A40" s="191"/>
      <c r="B40" s="89" t="str">
        <f>+IFERROR(VLOOKUP(A40,ConsolidatedBudget!$A$40:$E$79,2,FALSE),"")</f>
        <v/>
      </c>
      <c r="C40" s="90" t="str">
        <f>+IFERROR(VLOOKUP(A40,ConsolidatedBudget!$A$40:$E$79,4,FALSE),"")</f>
        <v/>
      </c>
      <c r="D40" s="180">
        <f t="shared" si="12"/>
        <v>0</v>
      </c>
      <c r="E40" s="181">
        <f t="shared" si="13"/>
        <v>0</v>
      </c>
      <c r="F40" s="194"/>
      <c r="G40" s="194"/>
      <c r="H40" s="180">
        <f t="shared" si="14"/>
        <v>0</v>
      </c>
      <c r="I40" s="194"/>
      <c r="J40" s="194"/>
      <c r="K40" s="180">
        <f t="shared" si="15"/>
        <v>0</v>
      </c>
      <c r="L40" s="194"/>
      <c r="M40" s="194"/>
      <c r="N40" s="180">
        <f t="shared" si="16"/>
        <v>0</v>
      </c>
      <c r="O40" s="194"/>
      <c r="P40" s="194"/>
      <c r="Q40" s="182">
        <f t="shared" si="17"/>
        <v>0</v>
      </c>
    </row>
    <row r="41" spans="1:17" ht="23.25" customHeight="1" x14ac:dyDescent="0.15">
      <c r="A41" s="191"/>
      <c r="B41" s="89" t="str">
        <f>+IFERROR(VLOOKUP(A41,ConsolidatedBudget!$A$40:$E$79,2,FALSE),"")</f>
        <v/>
      </c>
      <c r="C41" s="90" t="str">
        <f>+IFERROR(VLOOKUP(A41,ConsolidatedBudget!$A$40:$E$79,4,FALSE),"")</f>
        <v/>
      </c>
      <c r="D41" s="180">
        <f t="shared" si="12"/>
        <v>0</v>
      </c>
      <c r="E41" s="181">
        <f t="shared" si="13"/>
        <v>0</v>
      </c>
      <c r="F41" s="194"/>
      <c r="G41" s="194"/>
      <c r="H41" s="180">
        <f t="shared" si="14"/>
        <v>0</v>
      </c>
      <c r="I41" s="194"/>
      <c r="J41" s="194"/>
      <c r="K41" s="180">
        <f t="shared" si="15"/>
        <v>0</v>
      </c>
      <c r="L41" s="194"/>
      <c r="M41" s="194"/>
      <c r="N41" s="180">
        <f t="shared" si="16"/>
        <v>0</v>
      </c>
      <c r="O41" s="194"/>
      <c r="P41" s="194"/>
      <c r="Q41" s="182">
        <f t="shared" si="17"/>
        <v>0</v>
      </c>
    </row>
    <row r="42" spans="1:17" ht="23.25" customHeight="1" x14ac:dyDescent="0.15">
      <c r="A42" s="191"/>
      <c r="B42" s="89" t="str">
        <f>+IFERROR(VLOOKUP(A42,ConsolidatedBudget!$A$40:$E$79,2,FALSE),"")</f>
        <v/>
      </c>
      <c r="C42" s="90" t="str">
        <f>+IFERROR(VLOOKUP(A42,ConsolidatedBudget!$A$40:$E$79,4,FALSE),"")</f>
        <v/>
      </c>
      <c r="D42" s="180">
        <f t="shared" si="12"/>
        <v>0</v>
      </c>
      <c r="E42" s="181">
        <f t="shared" si="13"/>
        <v>0</v>
      </c>
      <c r="F42" s="194"/>
      <c r="G42" s="194"/>
      <c r="H42" s="180">
        <f t="shared" si="14"/>
        <v>0</v>
      </c>
      <c r="I42" s="194"/>
      <c r="J42" s="194"/>
      <c r="K42" s="180">
        <f t="shared" si="15"/>
        <v>0</v>
      </c>
      <c r="L42" s="194"/>
      <c r="M42" s="194"/>
      <c r="N42" s="180">
        <f t="shared" si="16"/>
        <v>0</v>
      </c>
      <c r="O42" s="194"/>
      <c r="P42" s="194"/>
      <c r="Q42" s="182">
        <f t="shared" si="17"/>
        <v>0</v>
      </c>
    </row>
    <row r="43" spans="1:17" ht="23.25" customHeight="1" x14ac:dyDescent="0.15">
      <c r="A43" s="191"/>
      <c r="B43" s="89" t="str">
        <f>+IFERROR(VLOOKUP(A43,ConsolidatedBudget!$A$40:$E$79,2,FALSE),"")</f>
        <v/>
      </c>
      <c r="C43" s="90" t="str">
        <f>+IFERROR(VLOOKUP(A43,ConsolidatedBudget!$A$40:$E$79,4,FALSE),"")</f>
        <v/>
      </c>
      <c r="D43" s="180">
        <f t="shared" si="12"/>
        <v>0</v>
      </c>
      <c r="E43" s="181">
        <f t="shared" si="13"/>
        <v>0</v>
      </c>
      <c r="F43" s="194"/>
      <c r="G43" s="194"/>
      <c r="H43" s="180">
        <f t="shared" si="14"/>
        <v>0</v>
      </c>
      <c r="I43" s="194"/>
      <c r="J43" s="194"/>
      <c r="K43" s="180">
        <f t="shared" si="15"/>
        <v>0</v>
      </c>
      <c r="L43" s="194"/>
      <c r="M43" s="194"/>
      <c r="N43" s="180">
        <f t="shared" si="16"/>
        <v>0</v>
      </c>
      <c r="O43" s="194"/>
      <c r="P43" s="194"/>
      <c r="Q43" s="182">
        <f t="shared" si="17"/>
        <v>0</v>
      </c>
    </row>
    <row r="44" spans="1:17" ht="23.25" customHeight="1" x14ac:dyDescent="0.15">
      <c r="A44" s="191"/>
      <c r="B44" s="89" t="str">
        <f>+IFERROR(VLOOKUP(A44,ConsolidatedBudget!$A$40:$E$79,2,FALSE),"")</f>
        <v/>
      </c>
      <c r="C44" s="90" t="str">
        <f>+IFERROR(VLOOKUP(A44,ConsolidatedBudget!$A$40:$E$79,4,FALSE),"")</f>
        <v/>
      </c>
      <c r="D44" s="180">
        <f t="shared" si="12"/>
        <v>0</v>
      </c>
      <c r="E44" s="181">
        <f t="shared" si="13"/>
        <v>0</v>
      </c>
      <c r="F44" s="194"/>
      <c r="G44" s="194"/>
      <c r="H44" s="180">
        <f t="shared" si="14"/>
        <v>0</v>
      </c>
      <c r="I44" s="194"/>
      <c r="J44" s="194"/>
      <c r="K44" s="180">
        <f t="shared" si="15"/>
        <v>0</v>
      </c>
      <c r="L44" s="194"/>
      <c r="M44" s="194"/>
      <c r="N44" s="180">
        <f t="shared" si="16"/>
        <v>0</v>
      </c>
      <c r="O44" s="194"/>
      <c r="P44" s="194"/>
      <c r="Q44" s="182">
        <f t="shared" si="17"/>
        <v>0</v>
      </c>
    </row>
    <row r="45" spans="1:17" ht="23.25" customHeight="1" x14ac:dyDescent="0.15">
      <c r="A45" s="191"/>
      <c r="B45" s="89" t="str">
        <f>+IFERROR(VLOOKUP(A45,ConsolidatedBudget!$A$40:$E$79,2,FALSE),"")</f>
        <v/>
      </c>
      <c r="C45" s="90" t="str">
        <f>+IFERROR(VLOOKUP(A45,ConsolidatedBudget!$A$40:$E$79,4,FALSE),"")</f>
        <v/>
      </c>
      <c r="D45" s="180">
        <f t="shared" si="12"/>
        <v>0</v>
      </c>
      <c r="E45" s="181">
        <f t="shared" si="13"/>
        <v>0</v>
      </c>
      <c r="F45" s="194"/>
      <c r="G45" s="194"/>
      <c r="H45" s="180">
        <f t="shared" si="14"/>
        <v>0</v>
      </c>
      <c r="I45" s="194"/>
      <c r="J45" s="194"/>
      <c r="K45" s="180">
        <f t="shared" si="15"/>
        <v>0</v>
      </c>
      <c r="L45" s="194"/>
      <c r="M45" s="194"/>
      <c r="N45" s="180">
        <f t="shared" si="16"/>
        <v>0</v>
      </c>
      <c r="O45" s="194"/>
      <c r="P45" s="194"/>
      <c r="Q45" s="182">
        <f t="shared" si="17"/>
        <v>0</v>
      </c>
    </row>
    <row r="46" spans="1:17" ht="23.25" customHeight="1" x14ac:dyDescent="0.15">
      <c r="A46" s="191"/>
      <c r="B46" s="89" t="str">
        <f>+IFERROR(VLOOKUP(A46,ConsolidatedBudget!$A$40:$E$79,2,FALSE),"")</f>
        <v/>
      </c>
      <c r="C46" s="90" t="str">
        <f>+IFERROR(VLOOKUP(A46,ConsolidatedBudget!$A$40:$E$79,4,FALSE),"")</f>
        <v/>
      </c>
      <c r="D46" s="180">
        <f t="shared" si="12"/>
        <v>0</v>
      </c>
      <c r="E46" s="181">
        <f t="shared" si="13"/>
        <v>0</v>
      </c>
      <c r="F46" s="194"/>
      <c r="G46" s="194"/>
      <c r="H46" s="180">
        <f t="shared" si="14"/>
        <v>0</v>
      </c>
      <c r="I46" s="194"/>
      <c r="J46" s="194"/>
      <c r="K46" s="180">
        <f t="shared" si="15"/>
        <v>0</v>
      </c>
      <c r="L46" s="194"/>
      <c r="M46" s="194"/>
      <c r="N46" s="180">
        <f t="shared" si="16"/>
        <v>0</v>
      </c>
      <c r="O46" s="194"/>
      <c r="P46" s="194"/>
      <c r="Q46" s="182">
        <f t="shared" si="17"/>
        <v>0</v>
      </c>
    </row>
    <row r="47" spans="1:17" ht="23.25" customHeight="1" x14ac:dyDescent="0.15">
      <c r="A47" s="191"/>
      <c r="B47" s="89" t="str">
        <f>+IFERROR(VLOOKUP(A47,ConsolidatedBudget!$A$40:$E$79,2,FALSE),"")</f>
        <v/>
      </c>
      <c r="C47" s="90" t="str">
        <f>+IFERROR(VLOOKUP(A47,ConsolidatedBudget!$A$40:$E$79,4,FALSE),"")</f>
        <v/>
      </c>
      <c r="D47" s="180">
        <f t="shared" si="12"/>
        <v>0</v>
      </c>
      <c r="E47" s="181">
        <f t="shared" si="13"/>
        <v>0</v>
      </c>
      <c r="F47" s="194"/>
      <c r="G47" s="194"/>
      <c r="H47" s="180">
        <f t="shared" si="14"/>
        <v>0</v>
      </c>
      <c r="I47" s="194"/>
      <c r="J47" s="194"/>
      <c r="K47" s="180">
        <f t="shared" si="15"/>
        <v>0</v>
      </c>
      <c r="L47" s="194"/>
      <c r="M47" s="194"/>
      <c r="N47" s="180">
        <f t="shared" si="16"/>
        <v>0</v>
      </c>
      <c r="O47" s="194"/>
      <c r="P47" s="194"/>
      <c r="Q47" s="182">
        <f t="shared" si="17"/>
        <v>0</v>
      </c>
    </row>
    <row r="48" spans="1:17" ht="23.25" customHeight="1" x14ac:dyDescent="0.15">
      <c r="A48" s="191"/>
      <c r="B48" s="89" t="str">
        <f>+IFERROR(VLOOKUP(A48,ConsolidatedBudget!$A$40:$E$79,2,FALSE),"")</f>
        <v/>
      </c>
      <c r="C48" s="90" t="str">
        <f>+IFERROR(VLOOKUP(A48,ConsolidatedBudget!$A$40:$E$79,4,FALSE),"")</f>
        <v/>
      </c>
      <c r="D48" s="180">
        <f t="shared" si="12"/>
        <v>0</v>
      </c>
      <c r="E48" s="181">
        <f t="shared" si="13"/>
        <v>0</v>
      </c>
      <c r="F48" s="194"/>
      <c r="G48" s="194"/>
      <c r="H48" s="180">
        <f t="shared" si="14"/>
        <v>0</v>
      </c>
      <c r="I48" s="194"/>
      <c r="J48" s="194"/>
      <c r="K48" s="180">
        <f t="shared" si="15"/>
        <v>0</v>
      </c>
      <c r="L48" s="194"/>
      <c r="M48" s="194"/>
      <c r="N48" s="180">
        <f t="shared" si="16"/>
        <v>0</v>
      </c>
      <c r="O48" s="194"/>
      <c r="P48" s="194"/>
      <c r="Q48" s="182">
        <f t="shared" si="17"/>
        <v>0</v>
      </c>
    </row>
    <row r="49" spans="1:17" ht="23.25" customHeight="1" x14ac:dyDescent="0.15">
      <c r="A49" s="191"/>
      <c r="B49" s="89" t="str">
        <f>+IFERROR(VLOOKUP(A49,ConsolidatedBudget!$A$40:$E$79,2,FALSE),"")</f>
        <v/>
      </c>
      <c r="C49" s="90" t="str">
        <f>+IFERROR(VLOOKUP(A49,ConsolidatedBudget!$A$40:$E$79,4,FALSE),"")</f>
        <v/>
      </c>
      <c r="D49" s="180">
        <f t="shared" si="6"/>
        <v>0</v>
      </c>
      <c r="E49" s="181">
        <f t="shared" si="7"/>
        <v>0</v>
      </c>
      <c r="F49" s="194"/>
      <c r="G49" s="194"/>
      <c r="H49" s="180">
        <f t="shared" si="8"/>
        <v>0</v>
      </c>
      <c r="I49" s="194"/>
      <c r="J49" s="194"/>
      <c r="K49" s="180">
        <f t="shared" si="9"/>
        <v>0</v>
      </c>
      <c r="L49" s="194"/>
      <c r="M49" s="194"/>
      <c r="N49" s="180">
        <f t="shared" si="10"/>
        <v>0</v>
      </c>
      <c r="O49" s="194"/>
      <c r="P49" s="194"/>
      <c r="Q49" s="182">
        <f t="shared" si="11"/>
        <v>0</v>
      </c>
    </row>
    <row r="50" spans="1:17" ht="23.25" customHeight="1" x14ac:dyDescent="0.15">
      <c r="A50" s="191"/>
      <c r="B50" s="89" t="str">
        <f>+IFERROR(VLOOKUP(A50,ConsolidatedBudget!$A$40:$E$79,2,FALSE),"")</f>
        <v/>
      </c>
      <c r="C50" s="90" t="str">
        <f>+IFERROR(VLOOKUP(A50,ConsolidatedBudget!$A$40:$E$79,4,FALSE),"")</f>
        <v/>
      </c>
      <c r="D50" s="180">
        <f t="shared" si="6"/>
        <v>0</v>
      </c>
      <c r="E50" s="181">
        <f t="shared" si="7"/>
        <v>0</v>
      </c>
      <c r="F50" s="194"/>
      <c r="G50" s="194"/>
      <c r="H50" s="180">
        <f t="shared" si="8"/>
        <v>0</v>
      </c>
      <c r="I50" s="194"/>
      <c r="J50" s="194"/>
      <c r="K50" s="180">
        <f t="shared" si="9"/>
        <v>0</v>
      </c>
      <c r="L50" s="194"/>
      <c r="M50" s="194"/>
      <c r="N50" s="180">
        <f t="shared" si="10"/>
        <v>0</v>
      </c>
      <c r="O50" s="194"/>
      <c r="P50" s="194"/>
      <c r="Q50" s="182">
        <f t="shared" si="11"/>
        <v>0</v>
      </c>
    </row>
    <row r="51" spans="1:17" ht="23.25" customHeight="1" x14ac:dyDescent="0.15">
      <c r="A51" s="191"/>
      <c r="B51" s="89" t="str">
        <f>+IFERROR(VLOOKUP(A51,ConsolidatedBudget!$A$40:$E$79,2,FALSE),"")</f>
        <v/>
      </c>
      <c r="C51" s="90" t="str">
        <f>+IFERROR(VLOOKUP(A51,ConsolidatedBudget!$A$40:$E$79,4,FALSE),"")</f>
        <v/>
      </c>
      <c r="D51" s="180">
        <f t="shared" si="6"/>
        <v>0</v>
      </c>
      <c r="E51" s="181">
        <f t="shared" si="7"/>
        <v>0</v>
      </c>
      <c r="F51" s="194"/>
      <c r="G51" s="194"/>
      <c r="H51" s="180">
        <f t="shared" si="8"/>
        <v>0</v>
      </c>
      <c r="I51" s="194"/>
      <c r="J51" s="194"/>
      <c r="K51" s="180">
        <f t="shared" si="9"/>
        <v>0</v>
      </c>
      <c r="L51" s="194"/>
      <c r="M51" s="194"/>
      <c r="N51" s="180">
        <f t="shared" si="10"/>
        <v>0</v>
      </c>
      <c r="O51" s="194"/>
      <c r="P51" s="194"/>
      <c r="Q51" s="182">
        <f t="shared" si="11"/>
        <v>0</v>
      </c>
    </row>
    <row r="52" spans="1:17" ht="23.25" customHeight="1" x14ac:dyDescent="0.15">
      <c r="A52" s="191"/>
      <c r="B52" s="89" t="str">
        <f>+IFERROR(VLOOKUP(A52,ConsolidatedBudget!$A$40:$E$79,2,FALSE),"")</f>
        <v/>
      </c>
      <c r="C52" s="90" t="str">
        <f>+IFERROR(VLOOKUP(A52,ConsolidatedBudget!$A$40:$E$79,4,FALSE),"")</f>
        <v/>
      </c>
      <c r="D52" s="180">
        <f t="shared" si="6"/>
        <v>0</v>
      </c>
      <c r="E52" s="181">
        <f t="shared" si="7"/>
        <v>0</v>
      </c>
      <c r="F52" s="194"/>
      <c r="G52" s="194"/>
      <c r="H52" s="180">
        <f t="shared" si="8"/>
        <v>0</v>
      </c>
      <c r="I52" s="194"/>
      <c r="J52" s="194"/>
      <c r="K52" s="180">
        <f t="shared" si="9"/>
        <v>0</v>
      </c>
      <c r="L52" s="194"/>
      <c r="M52" s="194"/>
      <c r="N52" s="180">
        <f t="shared" si="10"/>
        <v>0</v>
      </c>
      <c r="O52" s="194"/>
      <c r="P52" s="194"/>
      <c r="Q52" s="182">
        <f t="shared" si="11"/>
        <v>0</v>
      </c>
    </row>
    <row r="53" spans="1:17" ht="23.25" customHeight="1" x14ac:dyDescent="0.15">
      <c r="A53" s="191"/>
      <c r="B53" s="89" t="str">
        <f>+IFERROR(VLOOKUP(A53,ConsolidatedBudget!$A$40:$E$79,2,FALSE),"")</f>
        <v/>
      </c>
      <c r="C53" s="90" t="str">
        <f>+IFERROR(VLOOKUP(A53,ConsolidatedBudget!$A$40:$E$79,4,FALSE),"")</f>
        <v/>
      </c>
      <c r="D53" s="180">
        <f t="shared" si="6"/>
        <v>0</v>
      </c>
      <c r="E53" s="181">
        <f t="shared" si="7"/>
        <v>0</v>
      </c>
      <c r="F53" s="194"/>
      <c r="G53" s="194"/>
      <c r="H53" s="180">
        <f t="shared" si="8"/>
        <v>0</v>
      </c>
      <c r="I53" s="194"/>
      <c r="J53" s="194"/>
      <c r="K53" s="180">
        <f t="shared" si="9"/>
        <v>0</v>
      </c>
      <c r="L53" s="194"/>
      <c r="M53" s="194"/>
      <c r="N53" s="180">
        <f t="shared" si="10"/>
        <v>0</v>
      </c>
      <c r="O53" s="194"/>
      <c r="P53" s="194"/>
      <c r="Q53" s="182">
        <f t="shared" si="11"/>
        <v>0</v>
      </c>
    </row>
    <row r="54" spans="1:17" ht="23.25" customHeight="1" x14ac:dyDescent="0.15">
      <c r="A54" s="191"/>
      <c r="B54" s="89" t="str">
        <f>+IFERROR(VLOOKUP(A54,ConsolidatedBudget!$A$40:$E$79,2,FALSE),"")</f>
        <v/>
      </c>
      <c r="C54" s="90" t="str">
        <f>+IFERROR(VLOOKUP(A54,ConsolidatedBudget!$A$40:$E$79,4,FALSE),"")</f>
        <v/>
      </c>
      <c r="D54" s="180">
        <f t="shared" si="6"/>
        <v>0</v>
      </c>
      <c r="E54" s="181">
        <f t="shared" si="7"/>
        <v>0</v>
      </c>
      <c r="F54" s="194"/>
      <c r="G54" s="194"/>
      <c r="H54" s="180">
        <f t="shared" si="8"/>
        <v>0</v>
      </c>
      <c r="I54" s="194"/>
      <c r="J54" s="194"/>
      <c r="K54" s="180">
        <f t="shared" si="9"/>
        <v>0</v>
      </c>
      <c r="L54" s="194"/>
      <c r="M54" s="194"/>
      <c r="N54" s="180">
        <f t="shared" si="10"/>
        <v>0</v>
      </c>
      <c r="O54" s="194"/>
      <c r="P54" s="194"/>
      <c r="Q54" s="182">
        <f t="shared" si="11"/>
        <v>0</v>
      </c>
    </row>
    <row r="55" spans="1:17" ht="23.25" customHeight="1" x14ac:dyDescent="0.15">
      <c r="A55" s="191"/>
      <c r="B55" s="89" t="str">
        <f>+IFERROR(VLOOKUP(A55,ConsolidatedBudget!$A$40:$E$79,2,FALSE),"")</f>
        <v/>
      </c>
      <c r="C55" s="90" t="str">
        <f>+IFERROR(VLOOKUP(A55,ConsolidatedBudget!$A$40:$E$79,4,FALSE),"")</f>
        <v/>
      </c>
      <c r="D55" s="180">
        <f t="shared" si="6"/>
        <v>0</v>
      </c>
      <c r="E55" s="181">
        <f t="shared" si="7"/>
        <v>0</v>
      </c>
      <c r="F55" s="194"/>
      <c r="G55" s="194"/>
      <c r="H55" s="180">
        <f t="shared" si="8"/>
        <v>0</v>
      </c>
      <c r="I55" s="194"/>
      <c r="J55" s="194"/>
      <c r="K55" s="180">
        <f t="shared" si="9"/>
        <v>0</v>
      </c>
      <c r="L55" s="194"/>
      <c r="M55" s="194"/>
      <c r="N55" s="180">
        <f t="shared" si="10"/>
        <v>0</v>
      </c>
      <c r="O55" s="194"/>
      <c r="P55" s="194"/>
      <c r="Q55" s="182">
        <f t="shared" si="11"/>
        <v>0</v>
      </c>
    </row>
    <row r="56" spans="1:17" ht="23.25" customHeight="1" x14ac:dyDescent="0.15">
      <c r="A56" s="191"/>
      <c r="B56" s="89" t="str">
        <f>+IFERROR(VLOOKUP(A56,ConsolidatedBudget!$A$40:$E$79,2,FALSE),"")</f>
        <v/>
      </c>
      <c r="C56" s="90" t="str">
        <f>+IFERROR(VLOOKUP(A56,ConsolidatedBudget!$A$40:$E$79,4,FALSE),"")</f>
        <v/>
      </c>
      <c r="D56" s="180">
        <f t="shared" si="6"/>
        <v>0</v>
      </c>
      <c r="E56" s="181">
        <f t="shared" si="7"/>
        <v>0</v>
      </c>
      <c r="F56" s="194"/>
      <c r="G56" s="194"/>
      <c r="H56" s="180">
        <f t="shared" si="8"/>
        <v>0</v>
      </c>
      <c r="I56" s="194"/>
      <c r="J56" s="194"/>
      <c r="K56" s="180">
        <f t="shared" si="9"/>
        <v>0</v>
      </c>
      <c r="L56" s="194"/>
      <c r="M56" s="194"/>
      <c r="N56" s="180">
        <f t="shared" si="10"/>
        <v>0</v>
      </c>
      <c r="O56" s="194"/>
      <c r="P56" s="194"/>
      <c r="Q56" s="182">
        <f t="shared" si="11"/>
        <v>0</v>
      </c>
    </row>
    <row r="57" spans="1:17" ht="23.25" customHeight="1" x14ac:dyDescent="0.15">
      <c r="A57" s="191"/>
      <c r="B57" s="89" t="str">
        <f>+IFERROR(VLOOKUP(A57,ConsolidatedBudget!$A$40:$E$79,2,FALSE),"")</f>
        <v/>
      </c>
      <c r="C57" s="90" t="str">
        <f>+IFERROR(VLOOKUP(A57,ConsolidatedBudget!$A$40:$E$79,4,FALSE),"")</f>
        <v/>
      </c>
      <c r="D57" s="180">
        <f t="shared" si="6"/>
        <v>0</v>
      </c>
      <c r="E57" s="181">
        <f t="shared" si="7"/>
        <v>0</v>
      </c>
      <c r="F57" s="194"/>
      <c r="G57" s="194"/>
      <c r="H57" s="180">
        <f t="shared" si="8"/>
        <v>0</v>
      </c>
      <c r="I57" s="194"/>
      <c r="J57" s="194"/>
      <c r="K57" s="180">
        <f t="shared" si="9"/>
        <v>0</v>
      </c>
      <c r="L57" s="194"/>
      <c r="M57" s="194"/>
      <c r="N57" s="180">
        <f t="shared" si="10"/>
        <v>0</v>
      </c>
      <c r="O57" s="194"/>
      <c r="P57" s="194"/>
      <c r="Q57" s="182">
        <f t="shared" si="11"/>
        <v>0</v>
      </c>
    </row>
    <row r="58" spans="1:17" ht="23.25" customHeight="1" x14ac:dyDescent="0.15">
      <c r="A58" s="191"/>
      <c r="B58" s="89" t="str">
        <f>+IFERROR(VLOOKUP(A58,ConsolidatedBudget!$A$40:$E$79,2,FALSE),"")</f>
        <v/>
      </c>
      <c r="C58" s="90" t="str">
        <f>+IFERROR(VLOOKUP(A58,ConsolidatedBudget!$A$40:$E$79,4,FALSE),"")</f>
        <v/>
      </c>
      <c r="D58" s="180">
        <f t="shared" si="6"/>
        <v>0</v>
      </c>
      <c r="E58" s="181">
        <f t="shared" si="7"/>
        <v>0</v>
      </c>
      <c r="F58" s="194"/>
      <c r="G58" s="194"/>
      <c r="H58" s="180">
        <f t="shared" si="8"/>
        <v>0</v>
      </c>
      <c r="I58" s="194"/>
      <c r="J58" s="194"/>
      <c r="K58" s="180">
        <f t="shared" si="9"/>
        <v>0</v>
      </c>
      <c r="L58" s="194"/>
      <c r="M58" s="194"/>
      <c r="N58" s="180">
        <f t="shared" si="10"/>
        <v>0</v>
      </c>
      <c r="O58" s="194"/>
      <c r="P58" s="194"/>
      <c r="Q58" s="182">
        <f t="shared" si="11"/>
        <v>0</v>
      </c>
    </row>
    <row r="59" spans="1:17" ht="23.25" customHeight="1" x14ac:dyDescent="0.15">
      <c r="A59" s="191"/>
      <c r="B59" s="89" t="str">
        <f>+IFERROR(VLOOKUP(A59,ConsolidatedBudget!$A$40:$E$79,2,FALSE),"")</f>
        <v/>
      </c>
      <c r="C59" s="90" t="str">
        <f>+IFERROR(VLOOKUP(A59,ConsolidatedBudget!$A$40:$E$79,4,FALSE),"")</f>
        <v/>
      </c>
      <c r="D59" s="180">
        <f t="shared" si="6"/>
        <v>0</v>
      </c>
      <c r="E59" s="181">
        <f t="shared" si="7"/>
        <v>0</v>
      </c>
      <c r="F59" s="194"/>
      <c r="G59" s="194"/>
      <c r="H59" s="180">
        <f t="shared" si="8"/>
        <v>0</v>
      </c>
      <c r="I59" s="194"/>
      <c r="J59" s="194"/>
      <c r="K59" s="180">
        <f t="shared" si="9"/>
        <v>0</v>
      </c>
      <c r="L59" s="194"/>
      <c r="M59" s="194"/>
      <c r="N59" s="180">
        <f t="shared" si="10"/>
        <v>0</v>
      </c>
      <c r="O59" s="194"/>
      <c r="P59" s="194"/>
      <c r="Q59" s="182">
        <f t="shared" si="11"/>
        <v>0</v>
      </c>
    </row>
    <row r="60" spans="1:17" ht="23.25" customHeight="1" x14ac:dyDescent="0.15">
      <c r="A60" s="191"/>
      <c r="B60" s="89" t="str">
        <f>+IFERROR(VLOOKUP(A60,ConsolidatedBudget!$A$40:$E$79,2,FALSE),"")</f>
        <v/>
      </c>
      <c r="C60" s="90" t="str">
        <f>+IFERROR(VLOOKUP(A60,ConsolidatedBudget!$A$40:$E$79,4,FALSE),"")</f>
        <v/>
      </c>
      <c r="D60" s="180">
        <f t="shared" si="6"/>
        <v>0</v>
      </c>
      <c r="E60" s="181">
        <f t="shared" si="7"/>
        <v>0</v>
      </c>
      <c r="F60" s="194"/>
      <c r="G60" s="194"/>
      <c r="H60" s="180">
        <f t="shared" si="8"/>
        <v>0</v>
      </c>
      <c r="I60" s="194"/>
      <c r="J60" s="194"/>
      <c r="K60" s="180">
        <f t="shared" si="9"/>
        <v>0</v>
      </c>
      <c r="L60" s="194"/>
      <c r="M60" s="194"/>
      <c r="N60" s="180">
        <f t="shared" si="10"/>
        <v>0</v>
      </c>
      <c r="O60" s="194"/>
      <c r="P60" s="194"/>
      <c r="Q60" s="182">
        <f t="shared" si="11"/>
        <v>0</v>
      </c>
    </row>
    <row r="61" spans="1:17" ht="23.25" customHeight="1" x14ac:dyDescent="0.15">
      <c r="A61" s="191"/>
      <c r="B61" s="89" t="str">
        <f>+IFERROR(VLOOKUP(A61,ConsolidatedBudget!$A$40:$E$79,2,FALSE),"")</f>
        <v/>
      </c>
      <c r="C61" s="90" t="str">
        <f>+IFERROR(VLOOKUP(A61,ConsolidatedBudget!$A$40:$E$79,4,FALSE),"")</f>
        <v/>
      </c>
      <c r="D61" s="180">
        <f t="shared" si="6"/>
        <v>0</v>
      </c>
      <c r="E61" s="181">
        <f t="shared" si="7"/>
        <v>0</v>
      </c>
      <c r="F61" s="194"/>
      <c r="G61" s="194"/>
      <c r="H61" s="180">
        <f t="shared" si="8"/>
        <v>0</v>
      </c>
      <c r="I61" s="194"/>
      <c r="J61" s="194"/>
      <c r="K61" s="180">
        <f t="shared" si="9"/>
        <v>0</v>
      </c>
      <c r="L61" s="194"/>
      <c r="M61" s="194"/>
      <c r="N61" s="180">
        <f t="shared" si="10"/>
        <v>0</v>
      </c>
      <c r="O61" s="194"/>
      <c r="P61" s="194"/>
      <c r="Q61" s="182">
        <f t="shared" si="11"/>
        <v>0</v>
      </c>
    </row>
    <row r="62" spans="1:17" ht="23.25" customHeight="1" x14ac:dyDescent="0.15">
      <c r="A62" s="191"/>
      <c r="B62" s="89" t="str">
        <f>+IFERROR(VLOOKUP(A62,ConsolidatedBudget!$A$40:$E$79,2,FALSE),"")</f>
        <v/>
      </c>
      <c r="C62" s="90" t="str">
        <f>+IFERROR(VLOOKUP(A62,ConsolidatedBudget!$A$40:$E$79,4,FALSE),"")</f>
        <v/>
      </c>
      <c r="D62" s="180">
        <f t="shared" si="6"/>
        <v>0</v>
      </c>
      <c r="E62" s="181">
        <f t="shared" si="7"/>
        <v>0</v>
      </c>
      <c r="F62" s="194"/>
      <c r="G62" s="194"/>
      <c r="H62" s="180">
        <f t="shared" si="8"/>
        <v>0</v>
      </c>
      <c r="I62" s="194"/>
      <c r="J62" s="194"/>
      <c r="K62" s="180">
        <f t="shared" si="9"/>
        <v>0</v>
      </c>
      <c r="L62" s="194"/>
      <c r="M62" s="194"/>
      <c r="N62" s="180">
        <f t="shared" si="10"/>
        <v>0</v>
      </c>
      <c r="O62" s="194"/>
      <c r="P62" s="194"/>
      <c r="Q62" s="182">
        <f t="shared" si="11"/>
        <v>0</v>
      </c>
    </row>
    <row r="63" spans="1:17" ht="23.25" customHeight="1" x14ac:dyDescent="0.15">
      <c r="A63" s="191"/>
      <c r="B63" s="89" t="str">
        <f>+IFERROR(VLOOKUP(A63,ConsolidatedBudget!$A$40:$E$79,2,FALSE),"")</f>
        <v/>
      </c>
      <c r="C63" s="90" t="str">
        <f>+IFERROR(VLOOKUP(A63,ConsolidatedBudget!$A$40:$E$79,4,FALSE),"")</f>
        <v/>
      </c>
      <c r="D63" s="180">
        <f t="shared" si="6"/>
        <v>0</v>
      </c>
      <c r="E63" s="181">
        <f t="shared" si="7"/>
        <v>0</v>
      </c>
      <c r="F63" s="194"/>
      <c r="G63" s="194"/>
      <c r="H63" s="180">
        <f t="shared" si="8"/>
        <v>0</v>
      </c>
      <c r="I63" s="194"/>
      <c r="J63" s="194"/>
      <c r="K63" s="180">
        <f t="shared" si="9"/>
        <v>0</v>
      </c>
      <c r="L63" s="194"/>
      <c r="M63" s="194"/>
      <c r="N63" s="180">
        <f t="shared" si="10"/>
        <v>0</v>
      </c>
      <c r="O63" s="194"/>
      <c r="P63" s="194"/>
      <c r="Q63" s="182">
        <f t="shared" si="11"/>
        <v>0</v>
      </c>
    </row>
    <row r="64" spans="1:17" ht="23.25" customHeight="1" x14ac:dyDescent="0.15">
      <c r="A64" s="191"/>
      <c r="B64" s="89" t="str">
        <f>+IFERROR(VLOOKUP(A64,ConsolidatedBudget!$A$40:$E$79,2,FALSE),"")</f>
        <v/>
      </c>
      <c r="C64" s="90" t="str">
        <f>+IFERROR(VLOOKUP(A64,ConsolidatedBudget!$A$40:$E$79,4,FALSE),"")</f>
        <v/>
      </c>
      <c r="D64" s="180">
        <f t="shared" si="6"/>
        <v>0</v>
      </c>
      <c r="E64" s="181">
        <f t="shared" si="7"/>
        <v>0</v>
      </c>
      <c r="F64" s="194"/>
      <c r="G64" s="194"/>
      <c r="H64" s="180">
        <f t="shared" si="8"/>
        <v>0</v>
      </c>
      <c r="I64" s="194"/>
      <c r="J64" s="194"/>
      <c r="K64" s="180">
        <f t="shared" si="9"/>
        <v>0</v>
      </c>
      <c r="L64" s="194"/>
      <c r="M64" s="194"/>
      <c r="N64" s="180">
        <f t="shared" si="10"/>
        <v>0</v>
      </c>
      <c r="O64" s="194"/>
      <c r="P64" s="194"/>
      <c r="Q64" s="182">
        <f t="shared" si="11"/>
        <v>0</v>
      </c>
    </row>
    <row r="65" spans="1:18" ht="23.25" customHeight="1" x14ac:dyDescent="0.15">
      <c r="A65" s="191"/>
      <c r="B65" s="89" t="str">
        <f>+IFERROR(VLOOKUP(A65,ConsolidatedBudget!$A$40:$E$79,2,FALSE),"")</f>
        <v/>
      </c>
      <c r="C65" s="90" t="str">
        <f>+IFERROR(VLOOKUP(A65,ConsolidatedBudget!$A$40:$E$79,4,FALSE),"")</f>
        <v/>
      </c>
      <c r="D65" s="180">
        <f t="shared" si="6"/>
        <v>0</v>
      </c>
      <c r="E65" s="181">
        <f t="shared" si="7"/>
        <v>0</v>
      </c>
      <c r="F65" s="194"/>
      <c r="G65" s="194"/>
      <c r="H65" s="180">
        <f t="shared" si="8"/>
        <v>0</v>
      </c>
      <c r="I65" s="194"/>
      <c r="J65" s="194"/>
      <c r="K65" s="180">
        <f t="shared" si="9"/>
        <v>0</v>
      </c>
      <c r="L65" s="194"/>
      <c r="M65" s="194"/>
      <c r="N65" s="180">
        <f t="shared" si="10"/>
        <v>0</v>
      </c>
      <c r="O65" s="194"/>
      <c r="P65" s="194"/>
      <c r="Q65" s="182">
        <f t="shared" si="11"/>
        <v>0</v>
      </c>
    </row>
    <row r="66" spans="1:18" ht="23.25" customHeight="1" x14ac:dyDescent="0.15">
      <c r="A66" s="191"/>
      <c r="B66" s="89" t="str">
        <f>+IFERROR(VLOOKUP(A66,ConsolidatedBudget!$A$40:$E$79,2,FALSE),"")</f>
        <v/>
      </c>
      <c r="C66" s="90" t="str">
        <f>+IFERROR(VLOOKUP(A66,ConsolidatedBudget!$A$40:$E$79,4,FALSE),"")</f>
        <v/>
      </c>
      <c r="D66" s="180">
        <f t="shared" ref="D66:D99" si="18">SUM(F66,I66,L66,O66)</f>
        <v>0</v>
      </c>
      <c r="E66" s="181">
        <f t="shared" ref="E66:E99" si="19">SUM(H66,K66,N66,Q66)</f>
        <v>0</v>
      </c>
      <c r="F66" s="194"/>
      <c r="G66" s="194"/>
      <c r="H66" s="180">
        <f t="shared" ref="H66:H99" si="20">IF(ISBLANK(A66),0,F66*G66)</f>
        <v>0</v>
      </c>
      <c r="I66" s="194"/>
      <c r="J66" s="194"/>
      <c r="K66" s="180">
        <f t="shared" ref="K66:K99" si="21">IF(ISBLANK(A66),0,I66*J66)</f>
        <v>0</v>
      </c>
      <c r="L66" s="194"/>
      <c r="M66" s="194"/>
      <c r="N66" s="180">
        <f t="shared" ref="N66:N99" si="22">IF(ISBLANK(A66),0,L66*M66)</f>
        <v>0</v>
      </c>
      <c r="O66" s="194"/>
      <c r="P66" s="194"/>
      <c r="Q66" s="182">
        <f t="shared" ref="Q66:Q99" si="23">IF(ISBLANK(A66),0,O66*P66)</f>
        <v>0</v>
      </c>
    </row>
    <row r="67" spans="1:18" ht="23.25" customHeight="1" x14ac:dyDescent="0.15">
      <c r="A67" s="191"/>
      <c r="B67" s="89" t="str">
        <f>+IFERROR(VLOOKUP(A67,ConsolidatedBudget!$A$40:$E$79,2,FALSE),"")</f>
        <v/>
      </c>
      <c r="C67" s="90" t="str">
        <f>+IFERROR(VLOOKUP(A67,ConsolidatedBudget!$A$40:$E$79,4,FALSE),"")</f>
        <v/>
      </c>
      <c r="D67" s="180">
        <f t="shared" si="18"/>
        <v>0</v>
      </c>
      <c r="E67" s="181">
        <f t="shared" si="19"/>
        <v>0</v>
      </c>
      <c r="F67" s="194"/>
      <c r="G67" s="194"/>
      <c r="H67" s="180">
        <f t="shared" si="20"/>
        <v>0</v>
      </c>
      <c r="I67" s="194"/>
      <c r="J67" s="194"/>
      <c r="K67" s="180">
        <f t="shared" si="21"/>
        <v>0</v>
      </c>
      <c r="L67" s="194"/>
      <c r="M67" s="194"/>
      <c r="N67" s="180">
        <f t="shared" si="22"/>
        <v>0</v>
      </c>
      <c r="O67" s="194"/>
      <c r="P67" s="194"/>
      <c r="Q67" s="182">
        <f t="shared" si="23"/>
        <v>0</v>
      </c>
    </row>
    <row r="68" spans="1:18" ht="23.25" customHeight="1" x14ac:dyDescent="0.15">
      <c r="A68" s="191"/>
      <c r="B68" s="89" t="str">
        <f>+IFERROR(VLOOKUP(A68,ConsolidatedBudget!$A$40:$E$79,2,FALSE),"")</f>
        <v/>
      </c>
      <c r="C68" s="90" t="str">
        <f>+IFERROR(VLOOKUP(A68,ConsolidatedBudget!$A$40:$E$79,4,FALSE),"")</f>
        <v/>
      </c>
      <c r="D68" s="180">
        <f t="shared" si="18"/>
        <v>0</v>
      </c>
      <c r="E68" s="181">
        <f t="shared" si="19"/>
        <v>0</v>
      </c>
      <c r="F68" s="194"/>
      <c r="G68" s="194"/>
      <c r="H68" s="180">
        <f t="shared" si="20"/>
        <v>0</v>
      </c>
      <c r="I68" s="194"/>
      <c r="J68" s="194"/>
      <c r="K68" s="180">
        <f t="shared" si="21"/>
        <v>0</v>
      </c>
      <c r="L68" s="194"/>
      <c r="M68" s="194"/>
      <c r="N68" s="180">
        <f t="shared" si="22"/>
        <v>0</v>
      </c>
      <c r="O68" s="194"/>
      <c r="P68" s="194"/>
      <c r="Q68" s="182">
        <f t="shared" si="23"/>
        <v>0</v>
      </c>
    </row>
    <row r="69" spans="1:18" ht="23.25" customHeight="1" x14ac:dyDescent="0.15">
      <c r="A69" s="191"/>
      <c r="B69" s="89" t="str">
        <f>+IFERROR(VLOOKUP(A69,ConsolidatedBudget!$A$40:$E$79,2,FALSE),"")</f>
        <v/>
      </c>
      <c r="C69" s="90" t="str">
        <f>+IFERROR(VLOOKUP(A69,ConsolidatedBudget!$A$40:$E$79,4,FALSE),"")</f>
        <v/>
      </c>
      <c r="D69" s="180">
        <f t="shared" si="18"/>
        <v>0</v>
      </c>
      <c r="E69" s="181">
        <f t="shared" si="19"/>
        <v>0</v>
      </c>
      <c r="F69" s="194"/>
      <c r="G69" s="194"/>
      <c r="H69" s="180">
        <f t="shared" si="20"/>
        <v>0</v>
      </c>
      <c r="I69" s="194"/>
      <c r="J69" s="194"/>
      <c r="K69" s="180">
        <f t="shared" si="21"/>
        <v>0</v>
      </c>
      <c r="L69" s="194"/>
      <c r="M69" s="194"/>
      <c r="N69" s="180">
        <f t="shared" si="22"/>
        <v>0</v>
      </c>
      <c r="O69" s="194"/>
      <c r="P69" s="194"/>
      <c r="Q69" s="182">
        <f t="shared" si="23"/>
        <v>0</v>
      </c>
    </row>
    <row r="70" spans="1:18" ht="23.25" customHeight="1" x14ac:dyDescent="0.15">
      <c r="A70" s="191"/>
      <c r="B70" s="89" t="str">
        <f>+IFERROR(VLOOKUP(A70,ConsolidatedBudget!$A$40:$E$79,2,FALSE),"")</f>
        <v/>
      </c>
      <c r="C70" s="90" t="str">
        <f>+IFERROR(VLOOKUP(A70,ConsolidatedBudget!$A$40:$E$79,4,FALSE),"")</f>
        <v/>
      </c>
      <c r="D70" s="180">
        <f t="shared" si="18"/>
        <v>0</v>
      </c>
      <c r="E70" s="181">
        <f t="shared" si="19"/>
        <v>0</v>
      </c>
      <c r="F70" s="194"/>
      <c r="G70" s="194"/>
      <c r="H70" s="180">
        <f t="shared" si="20"/>
        <v>0</v>
      </c>
      <c r="I70" s="194"/>
      <c r="J70" s="194"/>
      <c r="K70" s="180">
        <f t="shared" si="21"/>
        <v>0</v>
      </c>
      <c r="L70" s="194"/>
      <c r="M70" s="194"/>
      <c r="N70" s="180">
        <f t="shared" si="22"/>
        <v>0</v>
      </c>
      <c r="O70" s="194"/>
      <c r="P70" s="194"/>
      <c r="Q70" s="182">
        <f t="shared" si="23"/>
        <v>0</v>
      </c>
    </row>
    <row r="71" spans="1:18" ht="23.25" customHeight="1" x14ac:dyDescent="0.15">
      <c r="A71" s="191"/>
      <c r="B71" s="89" t="str">
        <f>+IFERROR(VLOOKUP(A71,ConsolidatedBudget!$A$40:$E$79,2,FALSE),"")</f>
        <v/>
      </c>
      <c r="C71" s="90" t="str">
        <f>+IFERROR(VLOOKUP(A71,ConsolidatedBudget!$A$40:$E$79,4,FALSE),"")</f>
        <v/>
      </c>
      <c r="D71" s="180">
        <f t="shared" si="18"/>
        <v>0</v>
      </c>
      <c r="E71" s="181">
        <f t="shared" si="19"/>
        <v>0</v>
      </c>
      <c r="F71" s="194"/>
      <c r="G71" s="194"/>
      <c r="H71" s="180">
        <f t="shared" si="20"/>
        <v>0</v>
      </c>
      <c r="I71" s="194"/>
      <c r="J71" s="194"/>
      <c r="K71" s="180">
        <f t="shared" si="21"/>
        <v>0</v>
      </c>
      <c r="L71" s="194"/>
      <c r="M71" s="194"/>
      <c r="N71" s="180">
        <f t="shared" si="22"/>
        <v>0</v>
      </c>
      <c r="O71" s="194"/>
      <c r="P71" s="194"/>
      <c r="Q71" s="182">
        <f t="shared" si="23"/>
        <v>0</v>
      </c>
    </row>
    <row r="72" spans="1:18" ht="23.25" customHeight="1" x14ac:dyDescent="0.15">
      <c r="A72" s="191"/>
      <c r="B72" s="89" t="str">
        <f>+IFERROR(VLOOKUP(A72,ConsolidatedBudget!$A$40:$E$79,2,FALSE),"")</f>
        <v/>
      </c>
      <c r="C72" s="90" t="str">
        <f>+IFERROR(VLOOKUP(A72,ConsolidatedBudget!$A$40:$E$79,4,FALSE),"")</f>
        <v/>
      </c>
      <c r="D72" s="180">
        <f t="shared" si="18"/>
        <v>0</v>
      </c>
      <c r="E72" s="181">
        <f t="shared" si="19"/>
        <v>0</v>
      </c>
      <c r="F72" s="194"/>
      <c r="G72" s="194"/>
      <c r="H72" s="180">
        <f t="shared" si="20"/>
        <v>0</v>
      </c>
      <c r="I72" s="194"/>
      <c r="J72" s="194"/>
      <c r="K72" s="180">
        <f t="shared" si="21"/>
        <v>0</v>
      </c>
      <c r="L72" s="194"/>
      <c r="M72" s="194"/>
      <c r="N72" s="180">
        <f t="shared" si="22"/>
        <v>0</v>
      </c>
      <c r="O72" s="194"/>
      <c r="P72" s="194"/>
      <c r="Q72" s="182">
        <f t="shared" si="23"/>
        <v>0</v>
      </c>
    </row>
    <row r="73" spans="1:18" ht="23.25" customHeight="1" x14ac:dyDescent="0.15">
      <c r="A73" s="191"/>
      <c r="B73" s="89" t="str">
        <f>+IFERROR(VLOOKUP(A73,ConsolidatedBudget!$A$40:$E$79,2,FALSE),"")</f>
        <v/>
      </c>
      <c r="C73" s="90" t="str">
        <f>+IFERROR(VLOOKUP(A73,ConsolidatedBudget!$A$40:$E$79,4,FALSE),"")</f>
        <v/>
      </c>
      <c r="D73" s="180">
        <f t="shared" si="18"/>
        <v>0</v>
      </c>
      <c r="E73" s="181">
        <f t="shared" si="19"/>
        <v>0</v>
      </c>
      <c r="F73" s="194"/>
      <c r="G73" s="194"/>
      <c r="H73" s="180">
        <f t="shared" si="20"/>
        <v>0</v>
      </c>
      <c r="I73" s="194"/>
      <c r="J73" s="194"/>
      <c r="K73" s="180">
        <f t="shared" si="21"/>
        <v>0</v>
      </c>
      <c r="L73" s="194"/>
      <c r="M73" s="194"/>
      <c r="N73" s="180">
        <f t="shared" si="22"/>
        <v>0</v>
      </c>
      <c r="O73" s="194"/>
      <c r="P73" s="194"/>
      <c r="Q73" s="182">
        <f t="shared" si="23"/>
        <v>0</v>
      </c>
    </row>
    <row r="74" spans="1:18" ht="23.25" customHeight="1" x14ac:dyDescent="0.15">
      <c r="A74" s="191"/>
      <c r="B74" s="89" t="str">
        <f>+IFERROR(VLOOKUP(A74,ConsolidatedBudget!$A$40:$E$79,2,FALSE),"")</f>
        <v/>
      </c>
      <c r="C74" s="90" t="str">
        <f>+IFERROR(VLOOKUP(A74,ConsolidatedBudget!$A$40:$E$79,4,FALSE),"")</f>
        <v/>
      </c>
      <c r="D74" s="180">
        <f t="shared" si="18"/>
        <v>0</v>
      </c>
      <c r="E74" s="181">
        <f t="shared" si="19"/>
        <v>0</v>
      </c>
      <c r="F74" s="194"/>
      <c r="G74" s="194"/>
      <c r="H74" s="180">
        <f t="shared" si="20"/>
        <v>0</v>
      </c>
      <c r="I74" s="194"/>
      <c r="J74" s="194"/>
      <c r="K74" s="180">
        <f t="shared" si="21"/>
        <v>0</v>
      </c>
      <c r="L74" s="194"/>
      <c r="M74" s="194"/>
      <c r="N74" s="180">
        <f t="shared" si="22"/>
        <v>0</v>
      </c>
      <c r="O74" s="194"/>
      <c r="P74" s="194"/>
      <c r="Q74" s="182">
        <f t="shared" si="23"/>
        <v>0</v>
      </c>
    </row>
    <row r="75" spans="1:18" s="307" customFormat="1" ht="23.25" customHeight="1" x14ac:dyDescent="0.15">
      <c r="A75" s="191"/>
      <c r="B75" s="89" t="str">
        <f>+IFERROR(VLOOKUP(A75,ConsolidatedBudget!$A$40:$E$79,2,FALSE),"")</f>
        <v/>
      </c>
      <c r="C75" s="90" t="str">
        <f>+IFERROR(VLOOKUP(A75,ConsolidatedBudget!$A$40:$E$79,4,FALSE),"")</f>
        <v/>
      </c>
      <c r="D75" s="180">
        <f t="shared" si="18"/>
        <v>0</v>
      </c>
      <c r="E75" s="181">
        <f t="shared" si="19"/>
        <v>0</v>
      </c>
      <c r="F75" s="194"/>
      <c r="G75" s="194"/>
      <c r="H75" s="180">
        <f t="shared" si="20"/>
        <v>0</v>
      </c>
      <c r="I75" s="194"/>
      <c r="J75" s="194"/>
      <c r="K75" s="180">
        <f t="shared" si="21"/>
        <v>0</v>
      </c>
      <c r="L75" s="194"/>
      <c r="M75" s="194"/>
      <c r="N75" s="180">
        <f t="shared" si="22"/>
        <v>0</v>
      </c>
      <c r="O75" s="194"/>
      <c r="P75" s="194"/>
      <c r="Q75" s="182">
        <f t="shared" si="23"/>
        <v>0</v>
      </c>
      <c r="R75" s="306"/>
    </row>
    <row r="76" spans="1:18" ht="23.25" customHeight="1" x14ac:dyDescent="0.15">
      <c r="A76" s="305"/>
      <c r="B76" s="223" t="str">
        <f>+IFERROR(VLOOKUP(A76,ConsolidatedBudget!$A$40:$E$79,2,FALSE),"")</f>
        <v/>
      </c>
      <c r="C76" s="224" t="str">
        <f>+IFERROR(VLOOKUP(A76,ConsolidatedBudget!$A$40:$E$79,4,FALSE),"")</f>
        <v/>
      </c>
      <c r="D76" s="177">
        <f t="shared" si="18"/>
        <v>0</v>
      </c>
      <c r="E76" s="178">
        <f t="shared" si="19"/>
        <v>0</v>
      </c>
      <c r="F76" s="193"/>
      <c r="G76" s="193"/>
      <c r="H76" s="177">
        <f t="shared" si="20"/>
        <v>0</v>
      </c>
      <c r="I76" s="193"/>
      <c r="J76" s="193"/>
      <c r="K76" s="177">
        <f t="shared" si="21"/>
        <v>0</v>
      </c>
      <c r="L76" s="193"/>
      <c r="M76" s="193"/>
      <c r="N76" s="177">
        <f t="shared" si="22"/>
        <v>0</v>
      </c>
      <c r="O76" s="193"/>
      <c r="P76" s="193"/>
      <c r="Q76" s="179">
        <f t="shared" si="23"/>
        <v>0</v>
      </c>
    </row>
    <row r="77" spans="1:18" ht="23.25" customHeight="1" x14ac:dyDescent="0.15">
      <c r="A77" s="191"/>
      <c r="B77" s="89" t="str">
        <f>+IFERROR(VLOOKUP(A77,ConsolidatedBudget!$A$40:$E$79,2,FALSE),"")</f>
        <v/>
      </c>
      <c r="C77" s="90" t="str">
        <f>+IFERROR(VLOOKUP(A77,ConsolidatedBudget!$A$40:$E$79,4,FALSE),"")</f>
        <v/>
      </c>
      <c r="D77" s="180">
        <f t="shared" si="18"/>
        <v>0</v>
      </c>
      <c r="E77" s="181">
        <f t="shared" si="19"/>
        <v>0</v>
      </c>
      <c r="F77" s="194"/>
      <c r="G77" s="194"/>
      <c r="H77" s="180">
        <f t="shared" si="20"/>
        <v>0</v>
      </c>
      <c r="I77" s="194"/>
      <c r="J77" s="194"/>
      <c r="K77" s="180">
        <f t="shared" si="21"/>
        <v>0</v>
      </c>
      <c r="L77" s="194"/>
      <c r="M77" s="194"/>
      <c r="N77" s="180">
        <f t="shared" si="22"/>
        <v>0</v>
      </c>
      <c r="O77" s="194"/>
      <c r="P77" s="194"/>
      <c r="Q77" s="182">
        <f t="shared" si="23"/>
        <v>0</v>
      </c>
    </row>
    <row r="78" spans="1:18" ht="23.25" customHeight="1" x14ac:dyDescent="0.15">
      <c r="A78" s="191"/>
      <c r="B78" s="89" t="str">
        <f>+IFERROR(VLOOKUP(A78,ConsolidatedBudget!$A$40:$E$79,2,FALSE),"")</f>
        <v/>
      </c>
      <c r="C78" s="90" t="str">
        <f>+IFERROR(VLOOKUP(A78,ConsolidatedBudget!$A$40:$E$79,4,FALSE),"")</f>
        <v/>
      </c>
      <c r="D78" s="180">
        <f t="shared" si="18"/>
        <v>0</v>
      </c>
      <c r="E78" s="181">
        <f t="shared" si="19"/>
        <v>0</v>
      </c>
      <c r="F78" s="194"/>
      <c r="G78" s="194"/>
      <c r="H78" s="180">
        <f t="shared" si="20"/>
        <v>0</v>
      </c>
      <c r="I78" s="194"/>
      <c r="J78" s="194"/>
      <c r="K78" s="180">
        <f t="shared" si="21"/>
        <v>0</v>
      </c>
      <c r="L78" s="194"/>
      <c r="M78" s="194"/>
      <c r="N78" s="180">
        <f t="shared" si="22"/>
        <v>0</v>
      </c>
      <c r="O78" s="194"/>
      <c r="P78" s="194"/>
      <c r="Q78" s="182">
        <f t="shared" si="23"/>
        <v>0</v>
      </c>
    </row>
    <row r="79" spans="1:18" ht="23.25" customHeight="1" x14ac:dyDescent="0.15">
      <c r="A79" s="191"/>
      <c r="B79" s="89" t="str">
        <f>+IFERROR(VLOOKUP(A79,ConsolidatedBudget!$A$40:$E$79,2,FALSE),"")</f>
        <v/>
      </c>
      <c r="C79" s="90" t="str">
        <f>+IFERROR(VLOOKUP(A79,ConsolidatedBudget!$A$40:$E$79,4,FALSE),"")</f>
        <v/>
      </c>
      <c r="D79" s="180">
        <f t="shared" si="18"/>
        <v>0</v>
      </c>
      <c r="E79" s="181">
        <f t="shared" si="19"/>
        <v>0</v>
      </c>
      <c r="F79" s="194"/>
      <c r="G79" s="194"/>
      <c r="H79" s="180">
        <f t="shared" si="20"/>
        <v>0</v>
      </c>
      <c r="I79" s="194"/>
      <c r="J79" s="194"/>
      <c r="K79" s="180">
        <f t="shared" si="21"/>
        <v>0</v>
      </c>
      <c r="L79" s="194"/>
      <c r="M79" s="194"/>
      <c r="N79" s="180">
        <f t="shared" si="22"/>
        <v>0</v>
      </c>
      <c r="O79" s="194"/>
      <c r="P79" s="194"/>
      <c r="Q79" s="182">
        <f t="shared" si="23"/>
        <v>0</v>
      </c>
    </row>
    <row r="80" spans="1:18" ht="23.25" customHeight="1" x14ac:dyDescent="0.15">
      <c r="A80" s="191"/>
      <c r="B80" s="89" t="str">
        <f>+IFERROR(VLOOKUP(A80,ConsolidatedBudget!$A$40:$E$79,2,FALSE),"")</f>
        <v/>
      </c>
      <c r="C80" s="90" t="str">
        <f>+IFERROR(VLOOKUP(A80,ConsolidatedBudget!$A$40:$E$79,4,FALSE),"")</f>
        <v/>
      </c>
      <c r="D80" s="180">
        <f t="shared" si="18"/>
        <v>0</v>
      </c>
      <c r="E80" s="181">
        <f t="shared" si="19"/>
        <v>0</v>
      </c>
      <c r="F80" s="194"/>
      <c r="G80" s="194"/>
      <c r="H80" s="180">
        <f t="shared" si="20"/>
        <v>0</v>
      </c>
      <c r="I80" s="194"/>
      <c r="J80" s="194"/>
      <c r="K80" s="180">
        <f t="shared" si="21"/>
        <v>0</v>
      </c>
      <c r="L80" s="194"/>
      <c r="M80" s="194"/>
      <c r="N80" s="180">
        <f t="shared" si="22"/>
        <v>0</v>
      </c>
      <c r="O80" s="194"/>
      <c r="P80" s="194"/>
      <c r="Q80" s="182">
        <f t="shared" si="23"/>
        <v>0</v>
      </c>
    </row>
    <row r="81" spans="1:17" ht="23.25" customHeight="1" x14ac:dyDescent="0.15">
      <c r="A81" s="191"/>
      <c r="B81" s="89" t="str">
        <f>+IFERROR(VLOOKUP(A81,ConsolidatedBudget!$A$40:$E$79,2,FALSE),"")</f>
        <v/>
      </c>
      <c r="C81" s="90" t="str">
        <f>+IFERROR(VLOOKUP(A81,ConsolidatedBudget!$A$40:$E$79,4,FALSE),"")</f>
        <v/>
      </c>
      <c r="D81" s="180">
        <f t="shared" si="18"/>
        <v>0</v>
      </c>
      <c r="E81" s="181">
        <f t="shared" si="19"/>
        <v>0</v>
      </c>
      <c r="F81" s="194"/>
      <c r="G81" s="194"/>
      <c r="H81" s="180">
        <f t="shared" si="20"/>
        <v>0</v>
      </c>
      <c r="I81" s="194"/>
      <c r="J81" s="194"/>
      <c r="K81" s="180">
        <f t="shared" si="21"/>
        <v>0</v>
      </c>
      <c r="L81" s="194"/>
      <c r="M81" s="194"/>
      <c r="N81" s="180">
        <f t="shared" si="22"/>
        <v>0</v>
      </c>
      <c r="O81" s="194"/>
      <c r="P81" s="194"/>
      <c r="Q81" s="182">
        <f t="shared" si="23"/>
        <v>0</v>
      </c>
    </row>
    <row r="82" spans="1:17" ht="23.25" customHeight="1" x14ac:dyDescent="0.15">
      <c r="A82" s="191"/>
      <c r="B82" s="89" t="str">
        <f>+IFERROR(VLOOKUP(A82,ConsolidatedBudget!$A$40:$E$79,2,FALSE),"")</f>
        <v/>
      </c>
      <c r="C82" s="90" t="str">
        <f>+IFERROR(VLOOKUP(A82,ConsolidatedBudget!$A$40:$E$79,4,FALSE),"")</f>
        <v/>
      </c>
      <c r="D82" s="180">
        <f t="shared" ref="D82:D87" si="24">SUM(F82,I82,L82,O82)</f>
        <v>0</v>
      </c>
      <c r="E82" s="181">
        <f t="shared" ref="E82:E87" si="25">SUM(H82,K82,N82,Q82)</f>
        <v>0</v>
      </c>
      <c r="F82" s="194"/>
      <c r="G82" s="194"/>
      <c r="H82" s="180">
        <f t="shared" ref="H82:H87" si="26">IF(ISBLANK(A82),0,F82*G82)</f>
        <v>0</v>
      </c>
      <c r="I82" s="194"/>
      <c r="J82" s="194"/>
      <c r="K82" s="180">
        <f t="shared" ref="K82:K87" si="27">IF(ISBLANK(A82),0,I82*J82)</f>
        <v>0</v>
      </c>
      <c r="L82" s="194"/>
      <c r="M82" s="194"/>
      <c r="N82" s="180">
        <f t="shared" ref="N82:N87" si="28">IF(ISBLANK(A82),0,L82*M82)</f>
        <v>0</v>
      </c>
      <c r="O82" s="194"/>
      <c r="P82" s="194"/>
      <c r="Q82" s="182">
        <f t="shared" ref="Q82:Q87" si="29">IF(ISBLANK(A82),0,O82*P82)</f>
        <v>0</v>
      </c>
    </row>
    <row r="83" spans="1:17" ht="23.25" customHeight="1" x14ac:dyDescent="0.15">
      <c r="A83" s="191"/>
      <c r="B83" s="89" t="str">
        <f>+IFERROR(VLOOKUP(A83,ConsolidatedBudget!$A$40:$E$79,2,FALSE),"")</f>
        <v/>
      </c>
      <c r="C83" s="90" t="str">
        <f>+IFERROR(VLOOKUP(A83,ConsolidatedBudget!$A$40:$E$79,4,FALSE),"")</f>
        <v/>
      </c>
      <c r="D83" s="180">
        <f t="shared" si="24"/>
        <v>0</v>
      </c>
      <c r="E83" s="181">
        <f t="shared" si="25"/>
        <v>0</v>
      </c>
      <c r="F83" s="194"/>
      <c r="G83" s="194"/>
      <c r="H83" s="180">
        <f t="shared" si="26"/>
        <v>0</v>
      </c>
      <c r="I83" s="194"/>
      <c r="J83" s="194"/>
      <c r="K83" s="180">
        <f t="shared" si="27"/>
        <v>0</v>
      </c>
      <c r="L83" s="194"/>
      <c r="M83" s="194"/>
      <c r="N83" s="180">
        <f t="shared" si="28"/>
        <v>0</v>
      </c>
      <c r="O83" s="194"/>
      <c r="P83" s="194"/>
      <c r="Q83" s="182">
        <f t="shared" si="29"/>
        <v>0</v>
      </c>
    </row>
    <row r="84" spans="1:17" ht="23.25" customHeight="1" x14ac:dyDescent="0.15">
      <c r="A84" s="191"/>
      <c r="B84" s="89" t="str">
        <f>+IFERROR(VLOOKUP(A84,ConsolidatedBudget!$A$40:$E$79,2,FALSE),"")</f>
        <v/>
      </c>
      <c r="C84" s="90" t="str">
        <f>+IFERROR(VLOOKUP(A84,ConsolidatedBudget!$A$40:$E$79,4,FALSE),"")</f>
        <v/>
      </c>
      <c r="D84" s="180">
        <f t="shared" si="24"/>
        <v>0</v>
      </c>
      <c r="E84" s="181">
        <f t="shared" si="25"/>
        <v>0</v>
      </c>
      <c r="F84" s="194"/>
      <c r="G84" s="194"/>
      <c r="H84" s="180">
        <f t="shared" si="26"/>
        <v>0</v>
      </c>
      <c r="I84" s="194"/>
      <c r="J84" s="194"/>
      <c r="K84" s="180">
        <f t="shared" si="27"/>
        <v>0</v>
      </c>
      <c r="L84" s="194"/>
      <c r="M84" s="194"/>
      <c r="N84" s="180">
        <f t="shared" si="28"/>
        <v>0</v>
      </c>
      <c r="O84" s="194"/>
      <c r="P84" s="194"/>
      <c r="Q84" s="182">
        <f t="shared" si="29"/>
        <v>0</v>
      </c>
    </row>
    <row r="85" spans="1:17" ht="23.25" customHeight="1" x14ac:dyDescent="0.15">
      <c r="A85" s="191"/>
      <c r="B85" s="89" t="str">
        <f>+IFERROR(VLOOKUP(A85,ConsolidatedBudget!$A$40:$E$79,2,FALSE),"")</f>
        <v/>
      </c>
      <c r="C85" s="90" t="str">
        <f>+IFERROR(VLOOKUP(A85,ConsolidatedBudget!$A$40:$E$79,4,FALSE),"")</f>
        <v/>
      </c>
      <c r="D85" s="180">
        <f t="shared" si="24"/>
        <v>0</v>
      </c>
      <c r="E85" s="181">
        <f t="shared" si="25"/>
        <v>0</v>
      </c>
      <c r="F85" s="194"/>
      <c r="G85" s="194"/>
      <c r="H85" s="180">
        <f t="shared" si="26"/>
        <v>0</v>
      </c>
      <c r="I85" s="194"/>
      <c r="J85" s="194"/>
      <c r="K85" s="180">
        <f t="shared" si="27"/>
        <v>0</v>
      </c>
      <c r="L85" s="194"/>
      <c r="M85" s="194"/>
      <c r="N85" s="180">
        <f t="shared" si="28"/>
        <v>0</v>
      </c>
      <c r="O85" s="194"/>
      <c r="P85" s="194"/>
      <c r="Q85" s="182">
        <f t="shared" si="29"/>
        <v>0</v>
      </c>
    </row>
    <row r="86" spans="1:17" ht="23.25" customHeight="1" x14ac:dyDescent="0.15">
      <c r="A86" s="191"/>
      <c r="B86" s="89" t="str">
        <f>+IFERROR(VLOOKUP(A86,ConsolidatedBudget!$A$40:$E$79,2,FALSE),"")</f>
        <v/>
      </c>
      <c r="C86" s="90" t="str">
        <f>+IFERROR(VLOOKUP(A86,ConsolidatedBudget!$A$40:$E$79,4,FALSE),"")</f>
        <v/>
      </c>
      <c r="D86" s="180">
        <f t="shared" si="24"/>
        <v>0</v>
      </c>
      <c r="E86" s="181">
        <f t="shared" si="25"/>
        <v>0</v>
      </c>
      <c r="F86" s="194"/>
      <c r="G86" s="194"/>
      <c r="H86" s="180">
        <f t="shared" si="26"/>
        <v>0</v>
      </c>
      <c r="I86" s="194"/>
      <c r="J86" s="194"/>
      <c r="K86" s="180">
        <f t="shared" si="27"/>
        <v>0</v>
      </c>
      <c r="L86" s="194"/>
      <c r="M86" s="194"/>
      <c r="N86" s="180">
        <f t="shared" si="28"/>
        <v>0</v>
      </c>
      <c r="O86" s="194"/>
      <c r="P86" s="194"/>
      <c r="Q86" s="182">
        <f t="shared" si="29"/>
        <v>0</v>
      </c>
    </row>
    <row r="87" spans="1:17" ht="23.25" customHeight="1" x14ac:dyDescent="0.15">
      <c r="A87" s="191"/>
      <c r="B87" s="89" t="str">
        <f>+IFERROR(VLOOKUP(A87,ConsolidatedBudget!$A$40:$E$79,2,FALSE),"")</f>
        <v/>
      </c>
      <c r="C87" s="90" t="str">
        <f>+IFERROR(VLOOKUP(A87,ConsolidatedBudget!$A$40:$E$79,4,FALSE),"")</f>
        <v/>
      </c>
      <c r="D87" s="180">
        <f t="shared" si="24"/>
        <v>0</v>
      </c>
      <c r="E87" s="181">
        <f t="shared" si="25"/>
        <v>0</v>
      </c>
      <c r="F87" s="194"/>
      <c r="G87" s="194"/>
      <c r="H87" s="180">
        <f t="shared" si="26"/>
        <v>0</v>
      </c>
      <c r="I87" s="194"/>
      <c r="J87" s="194"/>
      <c r="K87" s="180">
        <f t="shared" si="27"/>
        <v>0</v>
      </c>
      <c r="L87" s="194"/>
      <c r="M87" s="194"/>
      <c r="N87" s="180">
        <f t="shared" si="28"/>
        <v>0</v>
      </c>
      <c r="O87" s="194"/>
      <c r="P87" s="194"/>
      <c r="Q87" s="182">
        <f t="shared" si="29"/>
        <v>0</v>
      </c>
    </row>
    <row r="88" spans="1:17" ht="23.25" customHeight="1" x14ac:dyDescent="0.15">
      <c r="A88" s="191"/>
      <c r="B88" s="89" t="str">
        <f>+IFERROR(VLOOKUP(A88,ConsolidatedBudget!$A$40:$E$79,2,FALSE),"")</f>
        <v/>
      </c>
      <c r="C88" s="90" t="str">
        <f>+IFERROR(VLOOKUP(A88,ConsolidatedBudget!$A$40:$E$79,4,FALSE),"")</f>
        <v/>
      </c>
      <c r="D88" s="180">
        <f t="shared" si="18"/>
        <v>0</v>
      </c>
      <c r="E88" s="181">
        <f t="shared" si="19"/>
        <v>0</v>
      </c>
      <c r="F88" s="194"/>
      <c r="G88" s="194"/>
      <c r="H88" s="180">
        <f t="shared" si="20"/>
        <v>0</v>
      </c>
      <c r="I88" s="194"/>
      <c r="J88" s="194"/>
      <c r="K88" s="180">
        <f t="shared" si="21"/>
        <v>0</v>
      </c>
      <c r="L88" s="194"/>
      <c r="M88" s="194"/>
      <c r="N88" s="180">
        <f t="shared" si="22"/>
        <v>0</v>
      </c>
      <c r="O88" s="194"/>
      <c r="P88" s="194"/>
      <c r="Q88" s="182">
        <f t="shared" si="23"/>
        <v>0</v>
      </c>
    </row>
    <row r="89" spans="1:17" ht="23.25" customHeight="1" x14ac:dyDescent="0.15">
      <c r="A89" s="191"/>
      <c r="B89" s="89" t="str">
        <f>+IFERROR(VLOOKUP(A89,ConsolidatedBudget!$A$40:$E$79,2,FALSE),"")</f>
        <v/>
      </c>
      <c r="C89" s="90" t="str">
        <f>+IFERROR(VLOOKUP(A89,ConsolidatedBudget!$A$40:$E$79,4,FALSE),"")</f>
        <v/>
      </c>
      <c r="D89" s="180">
        <f t="shared" si="18"/>
        <v>0</v>
      </c>
      <c r="E89" s="181">
        <f t="shared" si="19"/>
        <v>0</v>
      </c>
      <c r="F89" s="194"/>
      <c r="G89" s="194"/>
      <c r="H89" s="180">
        <f t="shared" si="20"/>
        <v>0</v>
      </c>
      <c r="I89" s="194"/>
      <c r="J89" s="194"/>
      <c r="K89" s="180">
        <f t="shared" si="21"/>
        <v>0</v>
      </c>
      <c r="L89" s="194"/>
      <c r="M89" s="194"/>
      <c r="N89" s="180">
        <f t="shared" si="22"/>
        <v>0</v>
      </c>
      <c r="O89" s="194"/>
      <c r="P89" s="194"/>
      <c r="Q89" s="182">
        <f t="shared" si="23"/>
        <v>0</v>
      </c>
    </row>
    <row r="90" spans="1:17" ht="23.25" customHeight="1" x14ac:dyDescent="0.15">
      <c r="A90" s="191"/>
      <c r="B90" s="89" t="str">
        <f>+IFERROR(VLOOKUP(A90,ConsolidatedBudget!$A$40:$E$79,2,FALSE),"")</f>
        <v/>
      </c>
      <c r="C90" s="90" t="str">
        <f>+IFERROR(VLOOKUP(A90,ConsolidatedBudget!$A$40:$E$79,4,FALSE),"")</f>
        <v/>
      </c>
      <c r="D90" s="180">
        <f t="shared" ref="D90:D94" si="30">SUM(F90,I90,L90,O90)</f>
        <v>0</v>
      </c>
      <c r="E90" s="181">
        <f t="shared" ref="E90:E94" si="31">SUM(H90,K90,N90,Q90)</f>
        <v>0</v>
      </c>
      <c r="F90" s="194"/>
      <c r="G90" s="194"/>
      <c r="H90" s="180">
        <f t="shared" ref="H90:H94" si="32">IF(ISBLANK(A90),0,F90*G90)</f>
        <v>0</v>
      </c>
      <c r="I90" s="194"/>
      <c r="J90" s="194"/>
      <c r="K90" s="180">
        <f t="shared" ref="K90:K94" si="33">IF(ISBLANK(A90),0,I90*J90)</f>
        <v>0</v>
      </c>
      <c r="L90" s="194"/>
      <c r="M90" s="194"/>
      <c r="N90" s="180">
        <f t="shared" ref="N90:N94" si="34">IF(ISBLANK(A90),0,L90*M90)</f>
        <v>0</v>
      </c>
      <c r="O90" s="194"/>
      <c r="P90" s="194"/>
      <c r="Q90" s="182">
        <f t="shared" ref="Q90:Q94" si="35">IF(ISBLANK(A90),0,O90*P90)</f>
        <v>0</v>
      </c>
    </row>
    <row r="91" spans="1:17" ht="23.25" customHeight="1" x14ac:dyDescent="0.15">
      <c r="A91" s="191"/>
      <c r="B91" s="89" t="str">
        <f>+IFERROR(VLOOKUP(A91,ConsolidatedBudget!$A$40:$E$79,2,FALSE),"")</f>
        <v/>
      </c>
      <c r="C91" s="90" t="str">
        <f>+IFERROR(VLOOKUP(A91,ConsolidatedBudget!$A$40:$E$79,4,FALSE),"")</f>
        <v/>
      </c>
      <c r="D91" s="180">
        <f t="shared" si="30"/>
        <v>0</v>
      </c>
      <c r="E91" s="181">
        <f t="shared" si="31"/>
        <v>0</v>
      </c>
      <c r="F91" s="194"/>
      <c r="G91" s="194"/>
      <c r="H91" s="180">
        <f t="shared" si="32"/>
        <v>0</v>
      </c>
      <c r="I91" s="194"/>
      <c r="J91" s="194"/>
      <c r="K91" s="180">
        <f t="shared" si="33"/>
        <v>0</v>
      </c>
      <c r="L91" s="194"/>
      <c r="M91" s="194"/>
      <c r="N91" s="180">
        <f t="shared" si="34"/>
        <v>0</v>
      </c>
      <c r="O91" s="194"/>
      <c r="P91" s="194"/>
      <c r="Q91" s="182">
        <f t="shared" si="35"/>
        <v>0</v>
      </c>
    </row>
    <row r="92" spans="1:17" ht="23.25" customHeight="1" x14ac:dyDescent="0.15">
      <c r="A92" s="191"/>
      <c r="B92" s="89" t="str">
        <f>+IFERROR(VLOOKUP(A92,ConsolidatedBudget!$A$40:$E$79,2,FALSE),"")</f>
        <v/>
      </c>
      <c r="C92" s="90" t="str">
        <f>+IFERROR(VLOOKUP(A92,ConsolidatedBudget!$A$40:$E$79,4,FALSE),"")</f>
        <v/>
      </c>
      <c r="D92" s="180">
        <f t="shared" si="30"/>
        <v>0</v>
      </c>
      <c r="E92" s="181">
        <f t="shared" si="31"/>
        <v>0</v>
      </c>
      <c r="F92" s="194"/>
      <c r="G92" s="194"/>
      <c r="H92" s="180">
        <f t="shared" si="32"/>
        <v>0</v>
      </c>
      <c r="I92" s="194"/>
      <c r="J92" s="194"/>
      <c r="K92" s="180">
        <f t="shared" si="33"/>
        <v>0</v>
      </c>
      <c r="L92" s="194"/>
      <c r="M92" s="194"/>
      <c r="N92" s="180">
        <f t="shared" si="34"/>
        <v>0</v>
      </c>
      <c r="O92" s="194"/>
      <c r="P92" s="194"/>
      <c r="Q92" s="182">
        <f t="shared" si="35"/>
        <v>0</v>
      </c>
    </row>
    <row r="93" spans="1:17" ht="23.25" customHeight="1" x14ac:dyDescent="0.15">
      <c r="A93" s="191"/>
      <c r="B93" s="89" t="str">
        <f>+IFERROR(VLOOKUP(A93,ConsolidatedBudget!$A$40:$E$79,2,FALSE),"")</f>
        <v/>
      </c>
      <c r="C93" s="90" t="str">
        <f>+IFERROR(VLOOKUP(A93,ConsolidatedBudget!$A$40:$E$79,4,FALSE),"")</f>
        <v/>
      </c>
      <c r="D93" s="180">
        <f t="shared" si="30"/>
        <v>0</v>
      </c>
      <c r="E93" s="181">
        <f t="shared" si="31"/>
        <v>0</v>
      </c>
      <c r="F93" s="194"/>
      <c r="G93" s="194"/>
      <c r="H93" s="180">
        <f t="shared" si="32"/>
        <v>0</v>
      </c>
      <c r="I93" s="194"/>
      <c r="J93" s="194"/>
      <c r="K93" s="180">
        <f t="shared" si="33"/>
        <v>0</v>
      </c>
      <c r="L93" s="194"/>
      <c r="M93" s="194"/>
      <c r="N93" s="180">
        <f t="shared" si="34"/>
        <v>0</v>
      </c>
      <c r="O93" s="194"/>
      <c r="P93" s="194"/>
      <c r="Q93" s="182">
        <f t="shared" si="35"/>
        <v>0</v>
      </c>
    </row>
    <row r="94" spans="1:17" ht="23.25" customHeight="1" x14ac:dyDescent="0.15">
      <c r="A94" s="191"/>
      <c r="B94" s="89" t="str">
        <f>+IFERROR(VLOOKUP(A94,ConsolidatedBudget!$A$40:$E$79,2,FALSE),"")</f>
        <v/>
      </c>
      <c r="C94" s="90" t="str">
        <f>+IFERROR(VLOOKUP(A94,ConsolidatedBudget!$A$40:$E$79,4,FALSE),"")</f>
        <v/>
      </c>
      <c r="D94" s="180">
        <f t="shared" si="30"/>
        <v>0</v>
      </c>
      <c r="E94" s="181">
        <f t="shared" si="31"/>
        <v>0</v>
      </c>
      <c r="F94" s="194"/>
      <c r="G94" s="194"/>
      <c r="H94" s="180">
        <f t="shared" si="32"/>
        <v>0</v>
      </c>
      <c r="I94" s="194"/>
      <c r="J94" s="194"/>
      <c r="K94" s="180">
        <f t="shared" si="33"/>
        <v>0</v>
      </c>
      <c r="L94" s="194"/>
      <c r="M94" s="194"/>
      <c r="N94" s="180">
        <f t="shared" si="34"/>
        <v>0</v>
      </c>
      <c r="O94" s="194"/>
      <c r="P94" s="194"/>
      <c r="Q94" s="182">
        <f t="shared" si="35"/>
        <v>0</v>
      </c>
    </row>
    <row r="95" spans="1:17" ht="23.25" customHeight="1" x14ac:dyDescent="0.15">
      <c r="A95" s="191"/>
      <c r="B95" s="89" t="str">
        <f>+IFERROR(VLOOKUP(A95,ConsolidatedBudget!$A$40:$E$79,2,FALSE),"")</f>
        <v/>
      </c>
      <c r="C95" s="90" t="str">
        <f>+IFERROR(VLOOKUP(A95,ConsolidatedBudget!$A$40:$E$79,4,FALSE),"")</f>
        <v/>
      </c>
      <c r="D95" s="180">
        <f t="shared" si="18"/>
        <v>0</v>
      </c>
      <c r="E95" s="181">
        <f t="shared" si="19"/>
        <v>0</v>
      </c>
      <c r="F95" s="194"/>
      <c r="G95" s="194"/>
      <c r="H95" s="180">
        <f t="shared" si="20"/>
        <v>0</v>
      </c>
      <c r="I95" s="194"/>
      <c r="J95" s="194"/>
      <c r="K95" s="180">
        <f t="shared" si="21"/>
        <v>0</v>
      </c>
      <c r="L95" s="194"/>
      <c r="M95" s="194"/>
      <c r="N95" s="180">
        <f t="shared" si="22"/>
        <v>0</v>
      </c>
      <c r="O95" s="194"/>
      <c r="P95" s="194"/>
      <c r="Q95" s="182">
        <f t="shared" si="23"/>
        <v>0</v>
      </c>
    </row>
    <row r="96" spans="1:17" ht="23.25" customHeight="1" x14ac:dyDescent="0.15">
      <c r="A96" s="191"/>
      <c r="B96" s="89" t="str">
        <f>+IFERROR(VLOOKUP(A96,ConsolidatedBudget!$A$40:$E$79,2,FALSE),"")</f>
        <v/>
      </c>
      <c r="C96" s="90" t="str">
        <f>+IFERROR(VLOOKUP(A96,ConsolidatedBudget!$A$40:$E$79,4,FALSE),"")</f>
        <v/>
      </c>
      <c r="D96" s="180">
        <f t="shared" si="18"/>
        <v>0</v>
      </c>
      <c r="E96" s="181">
        <f t="shared" si="19"/>
        <v>0</v>
      </c>
      <c r="F96" s="194"/>
      <c r="G96" s="194"/>
      <c r="H96" s="180">
        <f t="shared" si="20"/>
        <v>0</v>
      </c>
      <c r="I96" s="194"/>
      <c r="J96" s="194"/>
      <c r="K96" s="180">
        <f t="shared" si="21"/>
        <v>0</v>
      </c>
      <c r="L96" s="194"/>
      <c r="M96" s="194"/>
      <c r="N96" s="180">
        <f t="shared" si="22"/>
        <v>0</v>
      </c>
      <c r="O96" s="194"/>
      <c r="P96" s="194"/>
      <c r="Q96" s="182">
        <f t="shared" si="23"/>
        <v>0</v>
      </c>
    </row>
    <row r="97" spans="1:17" ht="23.25" customHeight="1" x14ac:dyDescent="0.15">
      <c r="A97" s="191"/>
      <c r="B97" s="89" t="str">
        <f>+IFERROR(VLOOKUP(A97,ConsolidatedBudget!$A$40:$E$79,2,FALSE),"")</f>
        <v/>
      </c>
      <c r="C97" s="90" t="str">
        <f>+IFERROR(VLOOKUP(A97,ConsolidatedBudget!$A$40:$E$79,4,FALSE),"")</f>
        <v/>
      </c>
      <c r="D97" s="180">
        <f t="shared" si="18"/>
        <v>0</v>
      </c>
      <c r="E97" s="181">
        <f t="shared" si="19"/>
        <v>0</v>
      </c>
      <c r="F97" s="194"/>
      <c r="G97" s="194"/>
      <c r="H97" s="180">
        <f t="shared" si="20"/>
        <v>0</v>
      </c>
      <c r="I97" s="194"/>
      <c r="J97" s="194"/>
      <c r="K97" s="180">
        <f t="shared" si="21"/>
        <v>0</v>
      </c>
      <c r="L97" s="194"/>
      <c r="M97" s="194"/>
      <c r="N97" s="180">
        <f t="shared" si="22"/>
        <v>0</v>
      </c>
      <c r="O97" s="194"/>
      <c r="P97" s="194"/>
      <c r="Q97" s="182">
        <f t="shared" si="23"/>
        <v>0</v>
      </c>
    </row>
    <row r="98" spans="1:17" ht="23.25" customHeight="1" x14ac:dyDescent="0.15">
      <c r="A98" s="191"/>
      <c r="B98" s="89" t="str">
        <f>+IFERROR(VLOOKUP(A98,ConsolidatedBudget!$A$40:$E$79,2,FALSE),"")</f>
        <v/>
      </c>
      <c r="C98" s="90" t="str">
        <f>+IFERROR(VLOOKUP(A98,ConsolidatedBudget!$A$40:$E$79,4,FALSE),"")</f>
        <v/>
      </c>
      <c r="D98" s="180">
        <f t="shared" si="18"/>
        <v>0</v>
      </c>
      <c r="E98" s="181">
        <f t="shared" si="19"/>
        <v>0</v>
      </c>
      <c r="F98" s="194"/>
      <c r="G98" s="194"/>
      <c r="H98" s="180">
        <f t="shared" si="20"/>
        <v>0</v>
      </c>
      <c r="I98" s="194"/>
      <c r="J98" s="194"/>
      <c r="K98" s="180">
        <f t="shared" si="21"/>
        <v>0</v>
      </c>
      <c r="L98" s="194"/>
      <c r="M98" s="194"/>
      <c r="N98" s="180">
        <f t="shared" si="22"/>
        <v>0</v>
      </c>
      <c r="O98" s="194"/>
      <c r="P98" s="194"/>
      <c r="Q98" s="182">
        <f t="shared" si="23"/>
        <v>0</v>
      </c>
    </row>
    <row r="99" spans="1:17" ht="23.25" customHeight="1" x14ac:dyDescent="0.15">
      <c r="A99" s="191"/>
      <c r="B99" s="89" t="str">
        <f>+IFERROR(VLOOKUP(A99,ConsolidatedBudget!$A$40:$E$79,2,FALSE),"")</f>
        <v/>
      </c>
      <c r="C99" s="90" t="str">
        <f>+IFERROR(VLOOKUP(A99,ConsolidatedBudget!$A$40:$E$79,4,FALSE),"")</f>
        <v/>
      </c>
      <c r="D99" s="180">
        <f t="shared" si="18"/>
        <v>0</v>
      </c>
      <c r="E99" s="181">
        <f t="shared" si="19"/>
        <v>0</v>
      </c>
      <c r="F99" s="194"/>
      <c r="G99" s="194"/>
      <c r="H99" s="180">
        <f t="shared" si="20"/>
        <v>0</v>
      </c>
      <c r="I99" s="194"/>
      <c r="J99" s="194"/>
      <c r="K99" s="180">
        <f t="shared" si="21"/>
        <v>0</v>
      </c>
      <c r="L99" s="194"/>
      <c r="M99" s="194"/>
      <c r="N99" s="180">
        <f t="shared" si="22"/>
        <v>0</v>
      </c>
      <c r="O99" s="194"/>
      <c r="P99" s="194"/>
      <c r="Q99" s="182">
        <f t="shared" si="23"/>
        <v>0</v>
      </c>
    </row>
    <row r="100" spans="1:17" ht="23.25" customHeight="1" thickBot="1" x14ac:dyDescent="0.2">
      <c r="A100" s="192"/>
      <c r="B100" s="183" t="str">
        <f>+IFERROR(VLOOKUP(A100,ConsolidatedBudget!$A$40:$E$79,2,FALSE),"")</f>
        <v/>
      </c>
      <c r="C100" s="184" t="str">
        <f>+IFERROR(VLOOKUP(A100,ConsolidatedBudget!$A$40:$E$79,4,FALSE),"")</f>
        <v/>
      </c>
      <c r="D100" s="185">
        <f t="shared" si="0"/>
        <v>0</v>
      </c>
      <c r="E100" s="186">
        <f t="shared" si="1"/>
        <v>0</v>
      </c>
      <c r="F100" s="195"/>
      <c r="G100" s="195"/>
      <c r="H100" s="185">
        <f t="shared" si="2"/>
        <v>0</v>
      </c>
      <c r="I100" s="195"/>
      <c r="J100" s="195"/>
      <c r="K100" s="185">
        <f t="shared" si="3"/>
        <v>0</v>
      </c>
      <c r="L100" s="195"/>
      <c r="M100" s="195"/>
      <c r="N100" s="185">
        <f t="shared" si="4"/>
        <v>0</v>
      </c>
      <c r="O100" s="195"/>
      <c r="P100" s="195"/>
      <c r="Q100" s="187">
        <f t="shared" si="5"/>
        <v>0</v>
      </c>
    </row>
    <row r="101" spans="1:17" x14ac:dyDescent="0.15"/>
    <row r="102" spans="1:17" hidden="1" x14ac:dyDescent="0.15">
      <c r="A102" s="190"/>
      <c r="B102" s="190"/>
    </row>
    <row r="103" spans="1:17" hidden="1" x14ac:dyDescent="0.15"/>
    <row r="104" spans="1:17" hidden="1" x14ac:dyDescent="0.15"/>
    <row r="105" spans="1:17" hidden="1" x14ac:dyDescent="0.15"/>
    <row r="106" spans="1:17" hidden="1" x14ac:dyDescent="0.15"/>
    <row r="107" spans="1:17" hidden="1" x14ac:dyDescent="0.15"/>
    <row r="108" spans="1:17" x14ac:dyDescent="0.15"/>
  </sheetData>
  <sheetProtection password="CAF5" sheet="1" objects="1" scenarios="1"/>
  <dataConsolidate/>
  <customSheetViews>
    <customSheetView guid="{66AF0A42-F63F-4FA7-868C-A359F93CB329}" scale="87" fitToPage="1" hiddenRows="1" hiddenColumns="1">
      <selection activeCell="F7" sqref="F7"/>
      <pageMargins left="0.23622047244094491" right="0.23622047244094491" top="0.74803149606299213" bottom="0.74803149606299213" header="0.31496062992125984" footer="0.31496062992125984"/>
      <printOptions horizontalCentered="1"/>
      <pageSetup paperSize="9" scale="72" fitToHeight="0" orientation="landscape" r:id="rId1"/>
      <headerFooter alignWithMargins="0">
        <oddHeader>&amp;A</oddHeader>
        <oddFooter>&amp;L&amp;F&amp;CPage &amp;P of &amp;N&amp;R&amp;D  &amp;T</oddFooter>
      </headerFooter>
    </customSheetView>
  </customSheetViews>
  <mergeCells count="7">
    <mergeCell ref="D2:D3"/>
    <mergeCell ref="E2:E3"/>
    <mergeCell ref="F1:Q1"/>
    <mergeCell ref="F2:H2"/>
    <mergeCell ref="I2:K2"/>
    <mergeCell ref="L2:N2"/>
    <mergeCell ref="O2:Q2"/>
  </mergeCells>
  <phoneticPr fontId="8" type="noConversion"/>
  <dataValidations count="3">
    <dataValidation type="whole" operator="greaterThanOrEqual" allowBlank="1" showInputMessage="1" showErrorMessage="1" sqref="O6:O100 L6:L100 I6:I100 F6:F100" xr:uid="{00000000-0002-0000-0300-000000000000}">
      <formula1>0</formula1>
    </dataValidation>
    <dataValidation type="list" allowBlank="1" showInputMessage="1" showErrorMessage="1" sqref="A6:A100" xr:uid="{00000000-0002-0000-0300-000001000000}">
      <formula1>Partners</formula1>
    </dataValidation>
    <dataValidation type="whole" allowBlank="1" showInputMessage="1" showErrorMessage="1" error="You are only allowed to encode whole numbers " sqref="G6:G100 J6:J100 M6:M100 P6:P100" xr:uid="{00000000-0002-0000-0300-000002000000}">
      <formula1>0</formula1>
      <formula2>1000000</formula2>
    </dataValidation>
  </dataValidations>
  <printOptions horizontalCentered="1"/>
  <pageMargins left="0.23622047244094491" right="0.23622047244094491" top="0.74803149606299213" bottom="0.74803149606299213" header="0.31496062992125984" footer="0.31496062992125984"/>
  <pageSetup paperSize="9" scale="72" fitToHeight="0" orientation="landscape" r:id="rId2"/>
  <headerFooter alignWithMargins="0">
    <oddHeader>&amp;A</oddHeader>
    <oddFooter>&amp;L&amp;F&amp;CPage &amp;P of &amp;N&amp;R&amp;D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L222"/>
  <sheetViews>
    <sheetView zoomScale="115" zoomScaleNormal="115" workbookViewId="0">
      <selection activeCell="J16" sqref="J16"/>
    </sheetView>
  </sheetViews>
  <sheetFormatPr baseColWidth="10" defaultColWidth="0" defaultRowHeight="13" zeroHeight="1" x14ac:dyDescent="0.15"/>
  <cols>
    <col min="1" max="1" width="9.5" style="123" bestFit="1" customWidth="1"/>
    <col min="2" max="3" width="16.83203125" style="123" customWidth="1"/>
    <col min="4" max="4" width="16.5" style="123" customWidth="1"/>
    <col min="5" max="5" width="84.5" style="123" customWidth="1"/>
    <col min="6" max="6" width="18.5" style="123" customWidth="1"/>
    <col min="7" max="7" width="12.1640625" style="123" customWidth="1"/>
    <col min="8" max="8" width="9.83203125" style="123" customWidth="1"/>
    <col min="9" max="9" width="14.5" style="123" bestFit="1" customWidth="1"/>
    <col min="10" max="10" width="11.5" style="123" bestFit="1" customWidth="1"/>
    <col min="11" max="11" width="16.5" style="123" customWidth="1"/>
    <col min="12" max="12" width="45.5" style="123" customWidth="1"/>
    <col min="13" max="16384" width="0" style="2" hidden="1"/>
  </cols>
  <sheetData>
    <row r="1" spans="1:12" s="3" customFormat="1" ht="78" customHeight="1" x14ac:dyDescent="0.15">
      <c r="A1" s="539" t="str">
        <f>Translation!A112</f>
        <v>Partner</v>
      </c>
      <c r="B1" s="539" t="str">
        <f>Translation!A90</f>
        <v>Name</v>
      </c>
      <c r="C1" s="539" t="str">
        <f>Translation!A31</f>
        <v>Country</v>
      </c>
      <c r="D1" s="546" t="str">
        <f>Translation!A32</f>
        <v>Country of destination</v>
      </c>
      <c r="E1" s="541" t="str">
        <f>Translation!A121</f>
        <v xml:space="preserve">Purpose of the journey </v>
      </c>
      <c r="F1" s="539" t="str">
        <f>Translation!A173</f>
        <v>Work Package Title/Number</v>
      </c>
      <c r="G1" s="217" t="str">
        <f>Translation!A95</f>
        <v>Number of persons</v>
      </c>
      <c r="H1" s="218" t="str">
        <f>Translation!A93</f>
        <v>Number of days</v>
      </c>
      <c r="I1" s="218" t="str">
        <f>Translation!A36</f>
        <v>Daily subsistence cost per person</v>
      </c>
      <c r="J1" s="218" t="str">
        <f>Translation!A20</f>
        <v>Average price return journey</v>
      </c>
      <c r="K1" s="219" t="str">
        <f>Translation!A148</f>
        <v xml:space="preserve">Total costs </v>
      </c>
      <c r="L1" s="146"/>
    </row>
    <row r="2" spans="1:12" s="3" customFormat="1" ht="16.5" customHeight="1" thickBot="1" x14ac:dyDescent="0.2">
      <c r="A2" s="540"/>
      <c r="B2" s="540"/>
      <c r="C2" s="540"/>
      <c r="D2" s="547"/>
      <c r="E2" s="542"/>
      <c r="F2" s="540"/>
      <c r="G2" s="158" t="s">
        <v>4</v>
      </c>
      <c r="H2" s="159" t="s">
        <v>5</v>
      </c>
      <c r="I2" s="159" t="s">
        <v>6</v>
      </c>
      <c r="J2" s="159" t="s">
        <v>7</v>
      </c>
      <c r="K2" s="160" t="s">
        <v>32</v>
      </c>
      <c r="L2" s="146"/>
    </row>
    <row r="3" spans="1:12" ht="15.75" customHeight="1" x14ac:dyDescent="0.15">
      <c r="A3" s="164" t="s">
        <v>56</v>
      </c>
      <c r="B3" s="223" t="str">
        <f>+IFERROR(VLOOKUP(A3,ConsolidatedBudget!$A$40:$E$79,2,FALSE),"")</f>
        <v>University of Ljubljana</v>
      </c>
      <c r="C3" s="224" t="str">
        <f>+IFERROR(VLOOKUP(A3,ConsolidatedBudget!$A$40:$E$79,4,FALSE),"")</f>
        <v xml:space="preserve">Slovenia </v>
      </c>
      <c r="D3" s="255" t="s">
        <v>69</v>
      </c>
      <c r="E3" s="255" t="s">
        <v>620</v>
      </c>
      <c r="F3" s="256" t="s">
        <v>548</v>
      </c>
      <c r="G3" s="225">
        <v>3</v>
      </c>
      <c r="H3" s="225">
        <v>2</v>
      </c>
      <c r="I3" s="225">
        <v>50</v>
      </c>
      <c r="J3" s="165">
        <v>600</v>
      </c>
      <c r="K3" s="226">
        <f>IF(ISBLANK(A3),0,IF(OR(ISBLANK(B3),ISBLANK(C3),ISBLANK(D3),ISBLANK(E3),ISBLANK(F3)),"ERROR",(G3*((H3*I3)+J3))))</f>
        <v>2100</v>
      </c>
      <c r="L3" s="123" t="str">
        <f>IF(K3="error",Translation!A$174,"")</f>
        <v/>
      </c>
    </row>
    <row r="4" spans="1:12" ht="15.75" customHeight="1" x14ac:dyDescent="0.15">
      <c r="A4" s="164" t="s">
        <v>57</v>
      </c>
      <c r="B4" s="89" t="str">
        <f>+IFERROR(VLOOKUP(A4,ConsolidatedBudget!$A$40:$E$79,2,FALSE),"")</f>
        <v>Aristotle University of Thessaloniki</v>
      </c>
      <c r="C4" s="90" t="str">
        <f>+IFERROR(VLOOKUP(A4,ConsolidatedBudget!$A$40:$E$79,4,FALSE),"")</f>
        <v xml:space="preserve">Greece </v>
      </c>
      <c r="D4" s="135" t="s">
        <v>92</v>
      </c>
      <c r="E4" s="135" t="s">
        <v>653</v>
      </c>
      <c r="F4" s="154" t="s">
        <v>647</v>
      </c>
      <c r="G4" s="155">
        <v>2</v>
      </c>
      <c r="H4" s="155">
        <v>3</v>
      </c>
      <c r="I4" s="155">
        <v>150</v>
      </c>
      <c r="J4" s="165">
        <v>600</v>
      </c>
      <c r="K4" s="226">
        <f t="shared" ref="K4:K67" si="0">IF(ISBLANK(A4),0,IF(OR(ISBLANK(B4),ISBLANK(C4),ISBLANK(D4),ISBLANK(E4),ISBLANK(F4)),"ERROR",(G4*((H4*I4)+J4))))</f>
        <v>2100</v>
      </c>
      <c r="L4" s="123" t="str">
        <f>IF(K4="error",Translation!A$174,"")</f>
        <v/>
      </c>
    </row>
    <row r="5" spans="1:12" ht="15.75" customHeight="1" x14ac:dyDescent="0.15">
      <c r="A5" s="164" t="s">
        <v>58</v>
      </c>
      <c r="B5" s="89" t="str">
        <f>+IFERROR(VLOOKUP(A5,ConsolidatedBudget!$A$40:$E$79,2,FALSE),"")</f>
        <v>University of Trieste</v>
      </c>
      <c r="C5" s="90" t="str">
        <f>+IFERROR(VLOOKUP(A5,ConsolidatedBudget!$A$40:$E$79,4,FALSE),"")</f>
        <v xml:space="preserve">Italy </v>
      </c>
      <c r="D5" s="135" t="s">
        <v>92</v>
      </c>
      <c r="E5" s="135" t="s">
        <v>653</v>
      </c>
      <c r="F5" s="154" t="s">
        <v>647</v>
      </c>
      <c r="G5" s="155">
        <v>2</v>
      </c>
      <c r="H5" s="155">
        <v>3</v>
      </c>
      <c r="I5" s="155">
        <v>150</v>
      </c>
      <c r="J5" s="165">
        <v>600</v>
      </c>
      <c r="K5" s="226">
        <f t="shared" si="0"/>
        <v>2100</v>
      </c>
      <c r="L5" s="123" t="str">
        <f>IF(K5="error",Translation!A$174,"")</f>
        <v/>
      </c>
    </row>
    <row r="6" spans="1:12" ht="15.75" customHeight="1" x14ac:dyDescent="0.15">
      <c r="A6" s="164" t="s">
        <v>59</v>
      </c>
      <c r="B6" s="89" t="str">
        <f>+IFERROR(VLOOKUP(A6,ConsolidatedBudget!$A$40:$E$79,2,FALSE),"")</f>
        <v>Oslomet - Oslo metropolitan University</v>
      </c>
      <c r="C6" s="90" t="str">
        <f>+IFERROR(VLOOKUP(A6,ConsolidatedBudget!$A$40:$E$79,4,FALSE),"")</f>
        <v>Norway</v>
      </c>
      <c r="D6" s="135" t="s">
        <v>92</v>
      </c>
      <c r="E6" s="135" t="s">
        <v>653</v>
      </c>
      <c r="F6" s="154" t="s">
        <v>647</v>
      </c>
      <c r="G6" s="155">
        <v>2</v>
      </c>
      <c r="H6" s="155">
        <v>3</v>
      </c>
      <c r="I6" s="155">
        <v>150</v>
      </c>
      <c r="J6" s="165">
        <v>600</v>
      </c>
      <c r="K6" s="226">
        <f t="shared" si="0"/>
        <v>2100</v>
      </c>
      <c r="L6" s="123" t="str">
        <f>IF(K6="error",Translation!A$174,"")</f>
        <v/>
      </c>
    </row>
    <row r="7" spans="1:12" ht="15.75" customHeight="1" x14ac:dyDescent="0.15">
      <c r="A7" s="164" t="s">
        <v>60</v>
      </c>
      <c r="B7" s="89" t="str">
        <f>+IFERROR(VLOOKUP(A7,ConsolidatedBudget!$A$40:$E$79,2,FALSE),"")</f>
        <v>AZIENDA UNITA SANITARIA LOCALE DI REGGIO EMILIA</v>
      </c>
      <c r="C7" s="90" t="str">
        <f>+IFERROR(VLOOKUP(A7,ConsolidatedBudget!$A$40:$E$79,4,FALSE),"")</f>
        <v xml:space="preserve">Italy </v>
      </c>
      <c r="D7" s="135" t="s">
        <v>92</v>
      </c>
      <c r="E7" s="135" t="s">
        <v>653</v>
      </c>
      <c r="F7" s="154" t="s">
        <v>647</v>
      </c>
      <c r="G7" s="155">
        <v>2</v>
      </c>
      <c r="H7" s="155">
        <v>3</v>
      </c>
      <c r="I7" s="155">
        <v>150</v>
      </c>
      <c r="J7" s="165">
        <v>600</v>
      </c>
      <c r="K7" s="226">
        <f t="shared" si="0"/>
        <v>2100</v>
      </c>
      <c r="L7" s="123" t="str">
        <f>IF(K7="error",Translation!A$174,"")</f>
        <v/>
      </c>
    </row>
    <row r="8" spans="1:12" ht="15.75" customHeight="1" x14ac:dyDescent="0.15">
      <c r="A8" s="164" t="s">
        <v>56</v>
      </c>
      <c r="B8" s="89" t="str">
        <f>+IFERROR(VLOOKUP(A8,ConsolidatedBudget!$A$40:$E$79,2,FALSE),"")</f>
        <v>University of Ljubljana</v>
      </c>
      <c r="C8" s="90" t="str">
        <f>+IFERROR(VLOOKUP(A8,ConsolidatedBudget!$A$40:$E$79,4,FALSE),"")</f>
        <v xml:space="preserve">Slovenia </v>
      </c>
      <c r="D8" s="135" t="s">
        <v>107</v>
      </c>
      <c r="E8" s="135" t="s">
        <v>654</v>
      </c>
      <c r="F8" s="154" t="s">
        <v>648</v>
      </c>
      <c r="G8" s="155">
        <v>3</v>
      </c>
      <c r="H8" s="155">
        <v>2</v>
      </c>
      <c r="I8" s="155">
        <v>200</v>
      </c>
      <c r="J8" s="165">
        <v>600</v>
      </c>
      <c r="K8" s="226">
        <f t="shared" si="0"/>
        <v>3000</v>
      </c>
      <c r="L8" s="123" t="str">
        <f>IF(K8="error",Translation!A$174,"")</f>
        <v/>
      </c>
    </row>
    <row r="9" spans="1:12" ht="15.75" customHeight="1" x14ac:dyDescent="0.15">
      <c r="A9" s="164" t="s">
        <v>57</v>
      </c>
      <c r="B9" s="89" t="str">
        <f>+IFERROR(VLOOKUP(A9,ConsolidatedBudget!$A$40:$E$79,2,FALSE),"")</f>
        <v>Aristotle University of Thessaloniki</v>
      </c>
      <c r="C9" s="90" t="str">
        <f>+IFERROR(VLOOKUP(A9,ConsolidatedBudget!$A$40:$E$79,4,FALSE),"")</f>
        <v xml:space="preserve">Greece </v>
      </c>
      <c r="D9" s="135" t="s">
        <v>107</v>
      </c>
      <c r="E9" s="135" t="s">
        <v>653</v>
      </c>
      <c r="F9" s="154" t="s">
        <v>648</v>
      </c>
      <c r="G9" s="155">
        <v>2</v>
      </c>
      <c r="H9" s="155">
        <v>2</v>
      </c>
      <c r="I9" s="155">
        <v>200</v>
      </c>
      <c r="J9" s="165">
        <v>600</v>
      </c>
      <c r="K9" s="226">
        <f t="shared" si="0"/>
        <v>2000</v>
      </c>
      <c r="L9" s="123" t="str">
        <f>IF(K9="error",Translation!A$174,"")</f>
        <v/>
      </c>
    </row>
    <row r="10" spans="1:12" ht="15.75" customHeight="1" x14ac:dyDescent="0.15">
      <c r="A10" s="164" t="s">
        <v>58</v>
      </c>
      <c r="B10" s="89" t="str">
        <f>+IFERROR(VLOOKUP(A10,ConsolidatedBudget!$A$40:$E$79,2,FALSE),"")</f>
        <v>University of Trieste</v>
      </c>
      <c r="C10" s="90" t="str">
        <f>+IFERROR(VLOOKUP(A10,ConsolidatedBudget!$A$40:$E$79,4,FALSE),"")</f>
        <v xml:space="preserve">Italy </v>
      </c>
      <c r="D10" s="135" t="s">
        <v>107</v>
      </c>
      <c r="E10" s="135" t="s">
        <v>653</v>
      </c>
      <c r="F10" s="154" t="s">
        <v>648</v>
      </c>
      <c r="G10" s="155">
        <v>2</v>
      </c>
      <c r="H10" s="155">
        <v>2</v>
      </c>
      <c r="I10" s="155">
        <v>200</v>
      </c>
      <c r="J10" s="165">
        <v>600</v>
      </c>
      <c r="K10" s="226">
        <f t="shared" si="0"/>
        <v>2000</v>
      </c>
    </row>
    <row r="11" spans="1:12" ht="15.75" customHeight="1" x14ac:dyDescent="0.15">
      <c r="A11" s="164" t="s">
        <v>61</v>
      </c>
      <c r="B11" s="89" t="str">
        <f>+IFERROR(VLOOKUP(A11,ConsolidatedBudget!$A$40:$E$79,2,FALSE),"")</f>
        <v>Nacionalni institut za javno zdravje</v>
      </c>
      <c r="C11" s="90" t="str">
        <f>+IFERROR(VLOOKUP(A11,ConsolidatedBudget!$A$40:$E$79,4,FALSE),"")</f>
        <v xml:space="preserve">Slovenia </v>
      </c>
      <c r="D11" s="135" t="s">
        <v>107</v>
      </c>
      <c r="E11" s="135" t="s">
        <v>655</v>
      </c>
      <c r="F11" s="154" t="s">
        <v>648</v>
      </c>
      <c r="G11" s="155">
        <v>1</v>
      </c>
      <c r="H11" s="155">
        <v>2</v>
      </c>
      <c r="I11" s="155">
        <v>200</v>
      </c>
      <c r="J11" s="165">
        <v>600</v>
      </c>
      <c r="K11" s="226">
        <f t="shared" si="0"/>
        <v>1000</v>
      </c>
    </row>
    <row r="12" spans="1:12" ht="15.75" customHeight="1" x14ac:dyDescent="0.15">
      <c r="A12" s="164" t="s">
        <v>60</v>
      </c>
      <c r="B12" s="89" t="str">
        <f>+IFERROR(VLOOKUP(A12,ConsolidatedBudget!$A$40:$E$79,2,FALSE),"")</f>
        <v>AZIENDA UNITA SANITARIA LOCALE DI REGGIO EMILIA</v>
      </c>
      <c r="C12" s="90" t="str">
        <f>+IFERROR(VLOOKUP(A12,ConsolidatedBudget!$A$40:$E$79,4,FALSE),"")</f>
        <v xml:space="preserve">Italy </v>
      </c>
      <c r="D12" s="135" t="s">
        <v>107</v>
      </c>
      <c r="E12" s="135" t="s">
        <v>653</v>
      </c>
      <c r="F12" s="154" t="s">
        <v>648</v>
      </c>
      <c r="G12" s="155">
        <v>2</v>
      </c>
      <c r="H12" s="155">
        <v>2</v>
      </c>
      <c r="I12" s="155">
        <v>200</v>
      </c>
      <c r="J12" s="165">
        <v>600</v>
      </c>
      <c r="K12" s="226">
        <f t="shared" si="0"/>
        <v>2000</v>
      </c>
    </row>
    <row r="13" spans="1:12" ht="15.75" customHeight="1" x14ac:dyDescent="0.15">
      <c r="A13" s="164" t="s">
        <v>56</v>
      </c>
      <c r="B13" s="89" t="str">
        <f>+IFERROR(VLOOKUP(A13,ConsolidatedBudget!$A$40:$E$79,2,FALSE),"")</f>
        <v>University of Ljubljana</v>
      </c>
      <c r="C13" s="90" t="str">
        <f>+IFERROR(VLOOKUP(A13,ConsolidatedBudget!$A$40:$E$79,4,FALSE),"")</f>
        <v xml:space="preserve">Slovenia </v>
      </c>
      <c r="D13" s="135" t="s">
        <v>82</v>
      </c>
      <c r="E13" s="135" t="s">
        <v>654</v>
      </c>
      <c r="F13" s="154" t="s">
        <v>649</v>
      </c>
      <c r="G13" s="155">
        <v>3</v>
      </c>
      <c r="H13" s="155">
        <v>2</v>
      </c>
      <c r="I13" s="155">
        <v>200</v>
      </c>
      <c r="J13" s="165">
        <v>300</v>
      </c>
      <c r="K13" s="226">
        <f t="shared" si="0"/>
        <v>2100</v>
      </c>
    </row>
    <row r="14" spans="1:12" ht="15.75" customHeight="1" x14ac:dyDescent="0.15">
      <c r="A14" s="164" t="s">
        <v>57</v>
      </c>
      <c r="B14" s="89" t="str">
        <f>+IFERROR(VLOOKUP(A14,ConsolidatedBudget!$A$40:$E$79,2,FALSE),"")</f>
        <v>Aristotle University of Thessaloniki</v>
      </c>
      <c r="C14" s="90" t="str">
        <f>+IFERROR(VLOOKUP(A14,ConsolidatedBudget!$A$40:$E$79,4,FALSE),"")</f>
        <v xml:space="preserve">Greece </v>
      </c>
      <c r="D14" s="135" t="s">
        <v>82</v>
      </c>
      <c r="E14" s="135" t="s">
        <v>653</v>
      </c>
      <c r="F14" s="154" t="s">
        <v>649</v>
      </c>
      <c r="G14" s="155">
        <v>2</v>
      </c>
      <c r="H14" s="155">
        <v>2</v>
      </c>
      <c r="I14" s="155">
        <v>200</v>
      </c>
      <c r="J14" s="165">
        <v>600</v>
      </c>
      <c r="K14" s="226">
        <f t="shared" si="0"/>
        <v>2000</v>
      </c>
    </row>
    <row r="15" spans="1:12" ht="15.75" customHeight="1" x14ac:dyDescent="0.15">
      <c r="A15" s="164" t="s">
        <v>59</v>
      </c>
      <c r="B15" s="89" t="str">
        <f>+IFERROR(VLOOKUP(A15,ConsolidatedBudget!$A$40:$E$79,2,FALSE),"")</f>
        <v>Oslomet - Oslo metropolitan University</v>
      </c>
      <c r="C15" s="90" t="str">
        <f>+IFERROR(VLOOKUP(A15,ConsolidatedBudget!$A$40:$E$79,4,FALSE),"")</f>
        <v>Norway</v>
      </c>
      <c r="D15" s="135" t="s">
        <v>82</v>
      </c>
      <c r="E15" s="135" t="s">
        <v>653</v>
      </c>
      <c r="F15" s="154" t="s">
        <v>649</v>
      </c>
      <c r="G15" s="155">
        <v>2</v>
      </c>
      <c r="H15" s="155">
        <v>2</v>
      </c>
      <c r="I15" s="155">
        <v>200</v>
      </c>
      <c r="J15" s="165">
        <v>600</v>
      </c>
      <c r="K15" s="226">
        <f t="shared" si="0"/>
        <v>2000</v>
      </c>
    </row>
    <row r="16" spans="1:12" ht="15.75" customHeight="1" x14ac:dyDescent="0.15">
      <c r="A16" s="164" t="s">
        <v>60</v>
      </c>
      <c r="B16" s="89" t="str">
        <f>+IFERROR(VLOOKUP(A16,ConsolidatedBudget!$A$40:$E$79,2,FALSE),"")</f>
        <v>AZIENDA UNITA SANITARIA LOCALE DI REGGIO EMILIA</v>
      </c>
      <c r="C16" s="90" t="str">
        <f>+IFERROR(VLOOKUP(A16,ConsolidatedBudget!$A$40:$E$79,4,FALSE),"")</f>
        <v xml:space="preserve">Italy </v>
      </c>
      <c r="D16" s="135" t="s">
        <v>82</v>
      </c>
      <c r="E16" s="135" t="s">
        <v>653</v>
      </c>
      <c r="F16" s="154" t="s">
        <v>649</v>
      </c>
      <c r="G16" s="155">
        <v>2</v>
      </c>
      <c r="H16" s="155">
        <v>2</v>
      </c>
      <c r="I16" s="155">
        <v>200</v>
      </c>
      <c r="J16" s="165">
        <v>500</v>
      </c>
      <c r="K16" s="226">
        <f t="shared" si="0"/>
        <v>1800</v>
      </c>
    </row>
    <row r="17" spans="1:11" ht="15.75" customHeight="1" x14ac:dyDescent="0.15">
      <c r="A17" s="164" t="s">
        <v>61</v>
      </c>
      <c r="B17" s="89" t="str">
        <f>+IFERROR(VLOOKUP(A17,ConsolidatedBudget!$A$40:$E$79,2,FALSE),"")</f>
        <v>Nacionalni institut za javno zdravje</v>
      </c>
      <c r="C17" s="90" t="str">
        <f>+IFERROR(VLOOKUP(A17,ConsolidatedBudget!$A$40:$E$79,4,FALSE),"")</f>
        <v xml:space="preserve">Slovenia </v>
      </c>
      <c r="D17" s="135" t="s">
        <v>82</v>
      </c>
      <c r="E17" s="135" t="s">
        <v>655</v>
      </c>
      <c r="F17" s="154" t="s">
        <v>649</v>
      </c>
      <c r="G17" s="155">
        <v>1</v>
      </c>
      <c r="H17" s="155">
        <v>2</v>
      </c>
      <c r="I17" s="155">
        <v>200</v>
      </c>
      <c r="J17" s="165">
        <v>300</v>
      </c>
      <c r="K17" s="226">
        <f t="shared" si="0"/>
        <v>700</v>
      </c>
    </row>
    <row r="18" spans="1:11" ht="15.75" customHeight="1" x14ac:dyDescent="0.15">
      <c r="A18" s="164" t="s">
        <v>56</v>
      </c>
      <c r="B18" s="89" t="str">
        <f>+IFERROR(VLOOKUP(A18,ConsolidatedBudget!$A$40:$E$79,2,FALSE),"")</f>
        <v>University of Ljubljana</v>
      </c>
      <c r="C18" s="90" t="str">
        <f>+IFERROR(VLOOKUP(A18,ConsolidatedBudget!$A$40:$E$79,4,FALSE),"")</f>
        <v xml:space="preserve">Slovenia </v>
      </c>
      <c r="D18" s="135" t="s">
        <v>82</v>
      </c>
      <c r="E18" s="135" t="s">
        <v>654</v>
      </c>
      <c r="F18" s="154" t="s">
        <v>650</v>
      </c>
      <c r="G18" s="155">
        <v>3</v>
      </c>
      <c r="H18" s="155">
        <v>2</v>
      </c>
      <c r="I18" s="155">
        <v>150</v>
      </c>
      <c r="J18" s="165">
        <v>300</v>
      </c>
      <c r="K18" s="226">
        <f t="shared" si="0"/>
        <v>1800</v>
      </c>
    </row>
    <row r="19" spans="1:11" ht="15.75" customHeight="1" x14ac:dyDescent="0.15">
      <c r="A19" s="164" t="s">
        <v>57</v>
      </c>
      <c r="B19" s="89" t="str">
        <f>+IFERROR(VLOOKUP(A19,ConsolidatedBudget!$A$40:$E$79,2,FALSE),"")</f>
        <v>Aristotle University of Thessaloniki</v>
      </c>
      <c r="C19" s="90" t="str">
        <f>+IFERROR(VLOOKUP(A19,ConsolidatedBudget!$A$40:$E$79,4,FALSE),"")</f>
        <v xml:space="preserve">Greece </v>
      </c>
      <c r="D19" s="135" t="s">
        <v>82</v>
      </c>
      <c r="E19" s="135" t="s">
        <v>653</v>
      </c>
      <c r="F19" s="154" t="s">
        <v>650</v>
      </c>
      <c r="G19" s="155">
        <v>2</v>
      </c>
      <c r="H19" s="155">
        <v>2</v>
      </c>
      <c r="I19" s="155">
        <v>150</v>
      </c>
      <c r="J19" s="165">
        <v>600</v>
      </c>
      <c r="K19" s="226">
        <f t="shared" si="0"/>
        <v>1800</v>
      </c>
    </row>
    <row r="20" spans="1:11" ht="15.75" customHeight="1" x14ac:dyDescent="0.15">
      <c r="A20" s="164" t="s">
        <v>58</v>
      </c>
      <c r="B20" s="89" t="str">
        <f>+IFERROR(VLOOKUP(A20,ConsolidatedBudget!$A$40:$E$79,2,FALSE),"")</f>
        <v>University of Trieste</v>
      </c>
      <c r="C20" s="90" t="str">
        <f>+IFERROR(VLOOKUP(A20,ConsolidatedBudget!$A$40:$E$79,4,FALSE),"")</f>
        <v xml:space="preserve">Italy </v>
      </c>
      <c r="D20" s="135" t="s">
        <v>82</v>
      </c>
      <c r="E20" s="135" t="s">
        <v>653</v>
      </c>
      <c r="F20" s="154" t="s">
        <v>650</v>
      </c>
      <c r="G20" s="155">
        <v>2</v>
      </c>
      <c r="H20" s="155">
        <v>2</v>
      </c>
      <c r="I20" s="155">
        <v>150</v>
      </c>
      <c r="J20" s="165">
        <v>500</v>
      </c>
      <c r="K20" s="226">
        <f t="shared" si="0"/>
        <v>1600</v>
      </c>
    </row>
    <row r="21" spans="1:11" ht="15.75" customHeight="1" x14ac:dyDescent="0.15">
      <c r="A21" s="164" t="s">
        <v>59</v>
      </c>
      <c r="B21" s="89" t="str">
        <f>+IFERROR(VLOOKUP(A21,ConsolidatedBudget!$A$40:$E$79,2,FALSE),"")</f>
        <v>Oslomet - Oslo metropolitan University</v>
      </c>
      <c r="C21" s="90" t="str">
        <f>+IFERROR(VLOOKUP(A21,ConsolidatedBudget!$A$40:$E$79,4,FALSE),"")</f>
        <v>Norway</v>
      </c>
      <c r="D21" s="135" t="s">
        <v>82</v>
      </c>
      <c r="E21" s="135" t="s">
        <v>653</v>
      </c>
      <c r="F21" s="154" t="s">
        <v>650</v>
      </c>
      <c r="G21" s="155">
        <v>2</v>
      </c>
      <c r="H21" s="155">
        <v>2</v>
      </c>
      <c r="I21" s="155">
        <v>150</v>
      </c>
      <c r="J21" s="165">
        <v>600</v>
      </c>
      <c r="K21" s="226">
        <f t="shared" si="0"/>
        <v>1800</v>
      </c>
    </row>
    <row r="22" spans="1:11" ht="15.75" customHeight="1" x14ac:dyDescent="0.15">
      <c r="A22" s="164" t="s">
        <v>61</v>
      </c>
      <c r="B22" s="89" t="str">
        <f>+IFERROR(VLOOKUP(A22,ConsolidatedBudget!$A$40:$E$79,2,FALSE),"")</f>
        <v>Nacionalni institut za javno zdravje</v>
      </c>
      <c r="C22" s="90" t="str">
        <f>+IFERROR(VLOOKUP(A22,ConsolidatedBudget!$A$40:$E$79,4,FALSE),"")</f>
        <v xml:space="preserve">Slovenia </v>
      </c>
      <c r="D22" s="135" t="s">
        <v>82</v>
      </c>
      <c r="E22" s="135" t="s">
        <v>655</v>
      </c>
      <c r="F22" s="154" t="s">
        <v>650</v>
      </c>
      <c r="G22" s="155">
        <v>1</v>
      </c>
      <c r="H22" s="155">
        <v>2</v>
      </c>
      <c r="I22" s="155">
        <v>150</v>
      </c>
      <c r="J22" s="165">
        <v>600</v>
      </c>
      <c r="K22" s="226">
        <f t="shared" si="0"/>
        <v>900</v>
      </c>
    </row>
    <row r="23" spans="1:11" ht="15.75" customHeight="1" x14ac:dyDescent="0.15">
      <c r="A23" s="164" t="s">
        <v>56</v>
      </c>
      <c r="B23" s="89" t="str">
        <f>+IFERROR(VLOOKUP(A23,ConsolidatedBudget!$A$40:$E$79,2,FALSE),"")</f>
        <v>University of Ljubljana</v>
      </c>
      <c r="C23" s="90" t="str">
        <f>+IFERROR(VLOOKUP(A23,ConsolidatedBudget!$A$40:$E$79,4,FALSE),"")</f>
        <v xml:space="preserve">Slovenia </v>
      </c>
      <c r="D23" s="135" t="s">
        <v>79</v>
      </c>
      <c r="E23" s="135" t="s">
        <v>654</v>
      </c>
      <c r="F23" s="154" t="s">
        <v>651</v>
      </c>
      <c r="G23" s="155">
        <v>3</v>
      </c>
      <c r="H23" s="155">
        <v>2</v>
      </c>
      <c r="I23" s="155">
        <v>150</v>
      </c>
      <c r="J23" s="165">
        <v>600</v>
      </c>
      <c r="K23" s="226">
        <f t="shared" si="0"/>
        <v>2700</v>
      </c>
    </row>
    <row r="24" spans="1:11" ht="15.75" customHeight="1" x14ac:dyDescent="0.15">
      <c r="A24" s="164" t="s">
        <v>58</v>
      </c>
      <c r="B24" s="89" t="str">
        <f>+IFERROR(VLOOKUP(A24,ConsolidatedBudget!$A$40:$E$79,2,FALSE),"")</f>
        <v>University of Trieste</v>
      </c>
      <c r="C24" s="90" t="str">
        <f>+IFERROR(VLOOKUP(A24,ConsolidatedBudget!$A$40:$E$79,4,FALSE),"")</f>
        <v xml:space="preserve">Italy </v>
      </c>
      <c r="D24" s="135" t="s">
        <v>79</v>
      </c>
      <c r="E24" s="135" t="s">
        <v>653</v>
      </c>
      <c r="F24" s="154" t="s">
        <v>651</v>
      </c>
      <c r="G24" s="155">
        <v>2</v>
      </c>
      <c r="H24" s="155">
        <v>2</v>
      </c>
      <c r="I24" s="155">
        <v>150</v>
      </c>
      <c r="J24" s="165">
        <v>600</v>
      </c>
      <c r="K24" s="226">
        <f t="shared" si="0"/>
        <v>1800</v>
      </c>
    </row>
    <row r="25" spans="1:11" ht="15.75" customHeight="1" x14ac:dyDescent="0.15">
      <c r="A25" s="164" t="s">
        <v>59</v>
      </c>
      <c r="B25" s="89" t="str">
        <f>+IFERROR(VLOOKUP(A25,ConsolidatedBudget!$A$40:$E$79,2,FALSE),"")</f>
        <v>Oslomet - Oslo metropolitan University</v>
      </c>
      <c r="C25" s="90" t="str">
        <f>+IFERROR(VLOOKUP(A25,ConsolidatedBudget!$A$40:$E$79,4,FALSE),"")</f>
        <v>Norway</v>
      </c>
      <c r="D25" s="135" t="s">
        <v>79</v>
      </c>
      <c r="E25" s="135" t="s">
        <v>653</v>
      </c>
      <c r="F25" s="154" t="s">
        <v>651</v>
      </c>
      <c r="G25" s="155">
        <v>2</v>
      </c>
      <c r="H25" s="155">
        <v>2</v>
      </c>
      <c r="I25" s="155">
        <v>150</v>
      </c>
      <c r="J25" s="165">
        <v>600</v>
      </c>
      <c r="K25" s="226">
        <f t="shared" si="0"/>
        <v>1800</v>
      </c>
    </row>
    <row r="26" spans="1:11" ht="15.75" customHeight="1" x14ac:dyDescent="0.15">
      <c r="A26" s="164" t="s">
        <v>60</v>
      </c>
      <c r="B26" s="89" t="str">
        <f>+IFERROR(VLOOKUP(A26,ConsolidatedBudget!$A$40:$E$79,2,FALSE),"")</f>
        <v>AZIENDA UNITA SANITARIA LOCALE DI REGGIO EMILIA</v>
      </c>
      <c r="C26" s="90" t="str">
        <f>+IFERROR(VLOOKUP(A26,ConsolidatedBudget!$A$40:$E$79,4,FALSE),"")</f>
        <v xml:space="preserve">Italy </v>
      </c>
      <c r="D26" s="135" t="s">
        <v>79</v>
      </c>
      <c r="E26" s="135" t="s">
        <v>653</v>
      </c>
      <c r="F26" s="154" t="s">
        <v>651</v>
      </c>
      <c r="G26" s="155">
        <v>2</v>
      </c>
      <c r="H26" s="155">
        <v>2</v>
      </c>
      <c r="I26" s="155">
        <v>150</v>
      </c>
      <c r="J26" s="165">
        <v>600</v>
      </c>
      <c r="K26" s="226">
        <f t="shared" si="0"/>
        <v>1800</v>
      </c>
    </row>
    <row r="27" spans="1:11" ht="15.75" customHeight="1" x14ac:dyDescent="0.15">
      <c r="A27" s="164" t="s">
        <v>61</v>
      </c>
      <c r="B27" s="89" t="str">
        <f>+IFERROR(VLOOKUP(A27,ConsolidatedBudget!$A$40:$E$79,2,FALSE),"")</f>
        <v>Nacionalni institut za javno zdravje</v>
      </c>
      <c r="C27" s="90" t="str">
        <f>+IFERROR(VLOOKUP(A27,ConsolidatedBudget!$A$40:$E$79,4,FALSE),"")</f>
        <v xml:space="preserve">Slovenia </v>
      </c>
      <c r="D27" s="135" t="s">
        <v>79</v>
      </c>
      <c r="E27" s="135" t="s">
        <v>655</v>
      </c>
      <c r="F27" s="154" t="s">
        <v>651</v>
      </c>
      <c r="G27" s="155">
        <v>1</v>
      </c>
      <c r="H27" s="155">
        <v>2</v>
      </c>
      <c r="I27" s="155">
        <v>150</v>
      </c>
      <c r="J27" s="165">
        <v>600</v>
      </c>
      <c r="K27" s="226">
        <f t="shared" si="0"/>
        <v>900</v>
      </c>
    </row>
    <row r="28" spans="1:11" ht="15.75" customHeight="1" x14ac:dyDescent="0.15">
      <c r="A28" s="164" t="s">
        <v>57</v>
      </c>
      <c r="B28" s="89" t="str">
        <f>+IFERROR(VLOOKUP(A28,ConsolidatedBudget!$A$40:$E$79,2,FALSE),"")</f>
        <v>Aristotle University of Thessaloniki</v>
      </c>
      <c r="C28" s="90" t="str">
        <f>+IFERROR(VLOOKUP(A28,ConsolidatedBudget!$A$40:$E$79,4,FALSE),"")</f>
        <v xml:space="preserve">Greece </v>
      </c>
      <c r="D28" s="135" t="s">
        <v>92</v>
      </c>
      <c r="E28" s="135" t="s">
        <v>653</v>
      </c>
      <c r="F28" s="154" t="s">
        <v>548</v>
      </c>
      <c r="G28" s="155">
        <v>2</v>
      </c>
      <c r="H28" s="155">
        <v>2</v>
      </c>
      <c r="I28" s="155">
        <v>150</v>
      </c>
      <c r="J28" s="165">
        <v>600</v>
      </c>
      <c r="K28" s="226">
        <f t="shared" si="0"/>
        <v>1800</v>
      </c>
    </row>
    <row r="29" spans="1:11" ht="15.75" customHeight="1" x14ac:dyDescent="0.15">
      <c r="A29" s="164" t="s">
        <v>58</v>
      </c>
      <c r="B29" s="89" t="str">
        <f>+IFERROR(VLOOKUP(A29,ConsolidatedBudget!$A$40:$E$79,2,FALSE),"")</f>
        <v>University of Trieste</v>
      </c>
      <c r="C29" s="90" t="str">
        <f>+IFERROR(VLOOKUP(A29,ConsolidatedBudget!$A$40:$E$79,4,FALSE),"")</f>
        <v xml:space="preserve">Italy </v>
      </c>
      <c r="D29" s="135" t="s">
        <v>92</v>
      </c>
      <c r="E29" s="135" t="s">
        <v>653</v>
      </c>
      <c r="F29" s="154" t="s">
        <v>548</v>
      </c>
      <c r="G29" s="155">
        <v>2</v>
      </c>
      <c r="H29" s="155">
        <v>2</v>
      </c>
      <c r="I29" s="155">
        <v>150</v>
      </c>
      <c r="J29" s="165">
        <v>600</v>
      </c>
      <c r="K29" s="226">
        <f t="shared" si="0"/>
        <v>1800</v>
      </c>
    </row>
    <row r="30" spans="1:11" ht="15.75" customHeight="1" x14ac:dyDescent="0.15">
      <c r="A30" s="164" t="s">
        <v>59</v>
      </c>
      <c r="B30" s="89" t="str">
        <f>+IFERROR(VLOOKUP(A30,ConsolidatedBudget!$A$40:$E$79,2,FALSE),"")</f>
        <v>Oslomet - Oslo metropolitan University</v>
      </c>
      <c r="C30" s="90" t="str">
        <f>+IFERROR(VLOOKUP(A30,ConsolidatedBudget!$A$40:$E$79,4,FALSE),"")</f>
        <v>Norway</v>
      </c>
      <c r="D30" s="135" t="s">
        <v>92</v>
      </c>
      <c r="E30" s="135" t="s">
        <v>653</v>
      </c>
      <c r="F30" s="154" t="s">
        <v>548</v>
      </c>
      <c r="G30" s="155">
        <v>2</v>
      </c>
      <c r="H30" s="155">
        <v>2</v>
      </c>
      <c r="I30" s="155">
        <v>150</v>
      </c>
      <c r="J30" s="165">
        <v>600</v>
      </c>
      <c r="K30" s="226">
        <f t="shared" si="0"/>
        <v>1800</v>
      </c>
    </row>
    <row r="31" spans="1:11" ht="15.75" customHeight="1" x14ac:dyDescent="0.15">
      <c r="A31" s="164" t="s">
        <v>60</v>
      </c>
      <c r="B31" s="89" t="str">
        <f>+IFERROR(VLOOKUP(A31,ConsolidatedBudget!$A$40:$E$79,2,FALSE),"")</f>
        <v>AZIENDA UNITA SANITARIA LOCALE DI REGGIO EMILIA</v>
      </c>
      <c r="C31" s="90" t="str">
        <f>+IFERROR(VLOOKUP(A31,ConsolidatedBudget!$A$40:$E$79,4,FALSE),"")</f>
        <v xml:space="preserve">Italy </v>
      </c>
      <c r="D31" s="135" t="s">
        <v>92</v>
      </c>
      <c r="E31" s="135" t="s">
        <v>653</v>
      </c>
      <c r="F31" s="154" t="s">
        <v>548</v>
      </c>
      <c r="G31" s="155">
        <v>2</v>
      </c>
      <c r="H31" s="155">
        <v>2</v>
      </c>
      <c r="I31" s="155">
        <v>150</v>
      </c>
      <c r="J31" s="165">
        <v>600</v>
      </c>
      <c r="K31" s="226">
        <f t="shared" si="0"/>
        <v>1800</v>
      </c>
    </row>
    <row r="32" spans="1:11" ht="15.75" customHeight="1" x14ac:dyDescent="0.15">
      <c r="A32" s="164"/>
      <c r="B32" s="89" t="str">
        <f>+IFERROR(VLOOKUP(A32,ConsolidatedBudget!$A$40:$E$79,2,FALSE),"")</f>
        <v/>
      </c>
      <c r="C32" s="90" t="str">
        <f>+IFERROR(VLOOKUP(A32,ConsolidatedBudget!$A$40:$E$79,4,FALSE),"")</f>
        <v/>
      </c>
      <c r="D32" s="135"/>
      <c r="E32" s="135"/>
      <c r="F32" s="154"/>
      <c r="G32" s="155"/>
      <c r="H32" s="155"/>
      <c r="I32" s="155"/>
      <c r="J32" s="165"/>
      <c r="K32" s="226">
        <f t="shared" si="0"/>
        <v>0</v>
      </c>
    </row>
    <row r="33" spans="1:11" ht="15.75" customHeight="1" x14ac:dyDescent="0.15">
      <c r="A33" s="164"/>
      <c r="B33" s="89" t="str">
        <f>+IFERROR(VLOOKUP(A33,ConsolidatedBudget!$A$40:$E$79,2,FALSE),"")</f>
        <v/>
      </c>
      <c r="C33" s="90" t="str">
        <f>+IFERROR(VLOOKUP(A33,ConsolidatedBudget!$A$40:$E$79,4,FALSE),"")</f>
        <v/>
      </c>
      <c r="D33" s="135"/>
      <c r="E33" s="135"/>
      <c r="F33" s="154"/>
      <c r="G33" s="155"/>
      <c r="H33" s="155"/>
      <c r="I33" s="155"/>
      <c r="J33" s="165"/>
      <c r="K33" s="226">
        <f t="shared" si="0"/>
        <v>0</v>
      </c>
    </row>
    <row r="34" spans="1:11" ht="15.75" customHeight="1" x14ac:dyDescent="0.15">
      <c r="A34" s="164"/>
      <c r="B34" s="89" t="str">
        <f>+IFERROR(VLOOKUP(A34,ConsolidatedBudget!$A$40:$E$79,2,FALSE),"")</f>
        <v/>
      </c>
      <c r="C34" s="90" t="str">
        <f>+IFERROR(VLOOKUP(A34,ConsolidatedBudget!$A$40:$E$79,4,FALSE),"")</f>
        <v/>
      </c>
      <c r="D34" s="135"/>
      <c r="E34" s="135"/>
      <c r="F34" s="154"/>
      <c r="G34" s="155"/>
      <c r="H34" s="155"/>
      <c r="I34" s="155"/>
      <c r="J34" s="165"/>
      <c r="K34" s="226">
        <f t="shared" si="0"/>
        <v>0</v>
      </c>
    </row>
    <row r="35" spans="1:11" ht="15.75" customHeight="1" x14ac:dyDescent="0.15">
      <c r="A35" s="164"/>
      <c r="B35" s="89" t="str">
        <f>+IFERROR(VLOOKUP(A35,ConsolidatedBudget!$A$40:$E$79,2,FALSE),"")</f>
        <v/>
      </c>
      <c r="C35" s="90" t="str">
        <f>+IFERROR(VLOOKUP(A35,ConsolidatedBudget!$A$40:$E$79,4,FALSE),"")</f>
        <v/>
      </c>
      <c r="D35" s="135"/>
      <c r="E35" s="135"/>
      <c r="F35" s="154"/>
      <c r="G35" s="155"/>
      <c r="H35" s="155"/>
      <c r="I35" s="155"/>
      <c r="J35" s="165"/>
      <c r="K35" s="226">
        <f t="shared" si="0"/>
        <v>0</v>
      </c>
    </row>
    <row r="36" spans="1:11" ht="15.75" customHeight="1" x14ac:dyDescent="0.15">
      <c r="A36" s="164"/>
      <c r="B36" s="89" t="str">
        <f>+IFERROR(VLOOKUP(A36,ConsolidatedBudget!$A$40:$E$79,2,FALSE),"")</f>
        <v/>
      </c>
      <c r="C36" s="90" t="str">
        <f>+IFERROR(VLOOKUP(A36,ConsolidatedBudget!$A$40:$E$79,4,FALSE),"")</f>
        <v/>
      </c>
      <c r="D36" s="135"/>
      <c r="E36" s="135"/>
      <c r="F36" s="154"/>
      <c r="G36" s="155"/>
      <c r="H36" s="155"/>
      <c r="I36" s="155"/>
      <c r="J36" s="165"/>
      <c r="K36" s="226">
        <f t="shared" si="0"/>
        <v>0</v>
      </c>
    </row>
    <row r="37" spans="1:11" ht="15.75" customHeight="1" x14ac:dyDescent="0.15">
      <c r="A37" s="164"/>
      <c r="B37" s="89" t="str">
        <f>+IFERROR(VLOOKUP(A37,ConsolidatedBudget!$A$40:$E$79,2,FALSE),"")</f>
        <v/>
      </c>
      <c r="C37" s="90" t="str">
        <f>+IFERROR(VLOOKUP(A37,ConsolidatedBudget!$A$40:$E$79,4,FALSE),"")</f>
        <v/>
      </c>
      <c r="D37" s="135"/>
      <c r="E37" s="135"/>
      <c r="F37" s="154"/>
      <c r="G37" s="155"/>
      <c r="H37" s="155"/>
      <c r="I37" s="155"/>
      <c r="J37" s="165"/>
      <c r="K37" s="226">
        <f t="shared" si="0"/>
        <v>0</v>
      </c>
    </row>
    <row r="38" spans="1:11" ht="15.75" customHeight="1" x14ac:dyDescent="0.15">
      <c r="A38" s="164"/>
      <c r="B38" s="89" t="str">
        <f>+IFERROR(VLOOKUP(A38,ConsolidatedBudget!$A$40:$E$79,2,FALSE),"")</f>
        <v/>
      </c>
      <c r="C38" s="90" t="str">
        <f>+IFERROR(VLOOKUP(A38,ConsolidatedBudget!$A$40:$E$79,4,FALSE),"")</f>
        <v/>
      </c>
      <c r="D38" s="135"/>
      <c r="E38" s="135"/>
      <c r="F38" s="154"/>
      <c r="G38" s="155"/>
      <c r="H38" s="155"/>
      <c r="I38" s="155"/>
      <c r="J38" s="165"/>
      <c r="K38" s="226">
        <f t="shared" si="0"/>
        <v>0</v>
      </c>
    </row>
    <row r="39" spans="1:11" ht="15.75" customHeight="1" x14ac:dyDescent="0.15">
      <c r="A39" s="164"/>
      <c r="B39" s="89" t="str">
        <f>+IFERROR(VLOOKUP(A39,ConsolidatedBudget!$A$40:$E$79,2,FALSE),"")</f>
        <v/>
      </c>
      <c r="C39" s="90" t="str">
        <f>+IFERROR(VLOOKUP(A39,ConsolidatedBudget!$A$40:$E$79,4,FALSE),"")</f>
        <v/>
      </c>
      <c r="D39" s="135"/>
      <c r="E39" s="135"/>
      <c r="F39" s="154"/>
      <c r="G39" s="155"/>
      <c r="H39" s="155"/>
      <c r="I39" s="155"/>
      <c r="J39" s="165"/>
      <c r="K39" s="226">
        <f t="shared" si="0"/>
        <v>0</v>
      </c>
    </row>
    <row r="40" spans="1:11" ht="15.75" customHeight="1" x14ac:dyDescent="0.15">
      <c r="A40" s="164"/>
      <c r="B40" s="89" t="str">
        <f>+IFERROR(VLOOKUP(A40,ConsolidatedBudget!$A$40:$E$79,2,FALSE),"")</f>
        <v/>
      </c>
      <c r="C40" s="90" t="str">
        <f>+IFERROR(VLOOKUP(A40,ConsolidatedBudget!$A$40:$E$79,4,FALSE),"")</f>
        <v/>
      </c>
      <c r="D40" s="135"/>
      <c r="E40" s="135"/>
      <c r="F40" s="154"/>
      <c r="G40" s="155"/>
      <c r="H40" s="155"/>
      <c r="I40" s="155"/>
      <c r="J40" s="165"/>
      <c r="K40" s="226">
        <f t="shared" si="0"/>
        <v>0</v>
      </c>
    </row>
    <row r="41" spans="1:11" ht="15.75" customHeight="1" x14ac:dyDescent="0.15">
      <c r="A41" s="164"/>
      <c r="B41" s="89" t="str">
        <f>+IFERROR(VLOOKUP(A41,ConsolidatedBudget!$A$40:$E$79,2,FALSE),"")</f>
        <v/>
      </c>
      <c r="C41" s="90" t="str">
        <f>+IFERROR(VLOOKUP(A41,ConsolidatedBudget!$A$40:$E$79,4,FALSE),"")</f>
        <v/>
      </c>
      <c r="D41" s="135"/>
      <c r="E41" s="135"/>
      <c r="F41" s="154"/>
      <c r="G41" s="155"/>
      <c r="H41" s="155"/>
      <c r="I41" s="155"/>
      <c r="J41" s="165"/>
      <c r="K41" s="226">
        <f t="shared" si="0"/>
        <v>0</v>
      </c>
    </row>
    <row r="42" spans="1:11" ht="15.75" customHeight="1" x14ac:dyDescent="0.15">
      <c r="A42" s="164"/>
      <c r="B42" s="89" t="str">
        <f>+IFERROR(VLOOKUP(A42,ConsolidatedBudget!$A$40:$E$79,2,FALSE),"")</f>
        <v/>
      </c>
      <c r="C42" s="90" t="str">
        <f>+IFERROR(VLOOKUP(A42,ConsolidatedBudget!$A$40:$E$79,4,FALSE),"")</f>
        <v/>
      </c>
      <c r="D42" s="135"/>
      <c r="E42" s="135"/>
      <c r="F42" s="154"/>
      <c r="G42" s="155"/>
      <c r="H42" s="155"/>
      <c r="I42" s="155"/>
      <c r="J42" s="165"/>
      <c r="K42" s="226">
        <f t="shared" si="0"/>
        <v>0</v>
      </c>
    </row>
    <row r="43" spans="1:11" ht="15.75" customHeight="1" x14ac:dyDescent="0.15">
      <c r="A43" s="164"/>
      <c r="B43" s="89" t="str">
        <f>+IFERROR(VLOOKUP(A43,ConsolidatedBudget!$A$40:$E$79,2,FALSE),"")</f>
        <v/>
      </c>
      <c r="C43" s="90" t="str">
        <f>+IFERROR(VLOOKUP(A43,ConsolidatedBudget!$A$40:$E$79,4,FALSE),"")</f>
        <v/>
      </c>
      <c r="D43" s="135"/>
      <c r="E43" s="135"/>
      <c r="F43" s="154"/>
      <c r="G43" s="155"/>
      <c r="H43" s="155"/>
      <c r="I43" s="155"/>
      <c r="J43" s="165"/>
      <c r="K43" s="226">
        <f t="shared" si="0"/>
        <v>0</v>
      </c>
    </row>
    <row r="44" spans="1:11" ht="15.75" customHeight="1" x14ac:dyDescent="0.15">
      <c r="A44" s="164"/>
      <c r="B44" s="89" t="str">
        <f>+IFERROR(VLOOKUP(A44,ConsolidatedBudget!$A$40:$E$79,2,FALSE),"")</f>
        <v/>
      </c>
      <c r="C44" s="90" t="str">
        <f>+IFERROR(VLOOKUP(A44,ConsolidatedBudget!$A$40:$E$79,4,FALSE),"")</f>
        <v/>
      </c>
      <c r="D44" s="135"/>
      <c r="E44" s="135"/>
      <c r="F44" s="154"/>
      <c r="G44" s="155"/>
      <c r="H44" s="155"/>
      <c r="I44" s="155"/>
      <c r="J44" s="165"/>
      <c r="K44" s="226">
        <f t="shared" si="0"/>
        <v>0</v>
      </c>
    </row>
    <row r="45" spans="1:11" ht="15.75" customHeight="1" x14ac:dyDescent="0.15">
      <c r="A45" s="164"/>
      <c r="B45" s="89" t="str">
        <f>+IFERROR(VLOOKUP(A45,ConsolidatedBudget!$A$40:$E$79,2,FALSE),"")</f>
        <v/>
      </c>
      <c r="C45" s="90" t="str">
        <f>+IFERROR(VLOOKUP(A45,ConsolidatedBudget!$A$40:$E$79,4,FALSE),"")</f>
        <v/>
      </c>
      <c r="D45" s="135"/>
      <c r="E45" s="135"/>
      <c r="F45" s="154"/>
      <c r="G45" s="155"/>
      <c r="H45" s="155"/>
      <c r="I45" s="155"/>
      <c r="J45" s="165"/>
      <c r="K45" s="226">
        <f t="shared" si="0"/>
        <v>0</v>
      </c>
    </row>
    <row r="46" spans="1:11" ht="15.75" customHeight="1" x14ac:dyDescent="0.15">
      <c r="A46" s="164"/>
      <c r="B46" s="89" t="str">
        <f>+IFERROR(VLOOKUP(A46,ConsolidatedBudget!$A$40:$E$79,2,FALSE),"")</f>
        <v/>
      </c>
      <c r="C46" s="90" t="str">
        <f>+IFERROR(VLOOKUP(A46,ConsolidatedBudget!$A$40:$E$79,4,FALSE),"")</f>
        <v/>
      </c>
      <c r="D46" s="135"/>
      <c r="E46" s="135"/>
      <c r="F46" s="154"/>
      <c r="G46" s="155"/>
      <c r="H46" s="155"/>
      <c r="I46" s="155"/>
      <c r="J46" s="165"/>
      <c r="K46" s="226">
        <f t="shared" si="0"/>
        <v>0</v>
      </c>
    </row>
    <row r="47" spans="1:11" ht="15.75" customHeight="1" x14ac:dyDescent="0.15">
      <c r="A47" s="164"/>
      <c r="B47" s="89" t="str">
        <f>+IFERROR(VLOOKUP(A47,ConsolidatedBudget!$A$40:$E$79,2,FALSE),"")</f>
        <v/>
      </c>
      <c r="C47" s="90" t="str">
        <f>+IFERROR(VLOOKUP(A47,ConsolidatedBudget!$A$40:$E$79,4,FALSE),"")</f>
        <v/>
      </c>
      <c r="D47" s="135"/>
      <c r="E47" s="135"/>
      <c r="F47" s="154"/>
      <c r="G47" s="155"/>
      <c r="H47" s="155"/>
      <c r="I47" s="155"/>
      <c r="J47" s="165"/>
      <c r="K47" s="226">
        <f t="shared" si="0"/>
        <v>0</v>
      </c>
    </row>
    <row r="48" spans="1:11" ht="15.75" customHeight="1" x14ac:dyDescent="0.15">
      <c r="A48" s="164"/>
      <c r="B48" s="89" t="str">
        <f>+IFERROR(VLOOKUP(A48,ConsolidatedBudget!$A$40:$E$79,2,FALSE),"")</f>
        <v/>
      </c>
      <c r="C48" s="90" t="str">
        <f>+IFERROR(VLOOKUP(A48,ConsolidatedBudget!$A$40:$E$79,4,FALSE),"")</f>
        <v/>
      </c>
      <c r="D48" s="135"/>
      <c r="E48" s="135"/>
      <c r="F48" s="154"/>
      <c r="G48" s="155"/>
      <c r="H48" s="155"/>
      <c r="I48" s="155"/>
      <c r="J48" s="165"/>
      <c r="K48" s="226">
        <f t="shared" si="0"/>
        <v>0</v>
      </c>
    </row>
    <row r="49" spans="1:11" ht="15.75" customHeight="1" x14ac:dyDescent="0.15">
      <c r="A49" s="164"/>
      <c r="B49" s="89" t="str">
        <f>+IFERROR(VLOOKUP(A49,ConsolidatedBudget!$A$40:$E$79,2,FALSE),"")</f>
        <v/>
      </c>
      <c r="C49" s="90" t="str">
        <f>+IFERROR(VLOOKUP(A49,ConsolidatedBudget!$A$40:$E$79,4,FALSE),"")</f>
        <v/>
      </c>
      <c r="D49" s="135"/>
      <c r="E49" s="135"/>
      <c r="F49" s="154"/>
      <c r="G49" s="155"/>
      <c r="H49" s="155"/>
      <c r="I49" s="155"/>
      <c r="J49" s="165"/>
      <c r="K49" s="226">
        <f t="shared" si="0"/>
        <v>0</v>
      </c>
    </row>
    <row r="50" spans="1:11" ht="15.75" customHeight="1" x14ac:dyDescent="0.15">
      <c r="A50" s="164"/>
      <c r="B50" s="89" t="str">
        <f>+IFERROR(VLOOKUP(A50,ConsolidatedBudget!$A$40:$E$79,2,FALSE),"")</f>
        <v/>
      </c>
      <c r="C50" s="90" t="str">
        <f>+IFERROR(VLOOKUP(A50,ConsolidatedBudget!$A$40:$E$79,4,FALSE),"")</f>
        <v/>
      </c>
      <c r="D50" s="135"/>
      <c r="E50" s="135"/>
      <c r="F50" s="154"/>
      <c r="G50" s="155"/>
      <c r="H50" s="155"/>
      <c r="I50" s="155"/>
      <c r="J50" s="165"/>
      <c r="K50" s="226">
        <f t="shared" si="0"/>
        <v>0</v>
      </c>
    </row>
    <row r="51" spans="1:11" ht="15.75" customHeight="1" x14ac:dyDescent="0.15">
      <c r="A51" s="164"/>
      <c r="B51" s="89" t="str">
        <f>+IFERROR(VLOOKUP(A51,ConsolidatedBudget!$A$40:$E$79,2,FALSE),"")</f>
        <v/>
      </c>
      <c r="C51" s="90" t="str">
        <f>+IFERROR(VLOOKUP(A51,ConsolidatedBudget!$A$40:$E$79,4,FALSE),"")</f>
        <v/>
      </c>
      <c r="D51" s="135"/>
      <c r="E51" s="135"/>
      <c r="F51" s="154"/>
      <c r="G51" s="155"/>
      <c r="H51" s="155"/>
      <c r="I51" s="155"/>
      <c r="J51" s="165"/>
      <c r="K51" s="226">
        <f t="shared" si="0"/>
        <v>0</v>
      </c>
    </row>
    <row r="52" spans="1:11" ht="15.75" customHeight="1" x14ac:dyDescent="0.15">
      <c r="A52" s="164"/>
      <c r="B52" s="89" t="str">
        <f>+IFERROR(VLOOKUP(A52,ConsolidatedBudget!$A$40:$E$79,2,FALSE),"")</f>
        <v/>
      </c>
      <c r="C52" s="90" t="str">
        <f>+IFERROR(VLOOKUP(A52,ConsolidatedBudget!$A$40:$E$79,4,FALSE),"")</f>
        <v/>
      </c>
      <c r="D52" s="135"/>
      <c r="E52" s="135"/>
      <c r="F52" s="154"/>
      <c r="G52" s="155"/>
      <c r="H52" s="155"/>
      <c r="I52" s="155"/>
      <c r="J52" s="165"/>
      <c r="K52" s="226">
        <f t="shared" si="0"/>
        <v>0</v>
      </c>
    </row>
    <row r="53" spans="1:11" ht="15.75" customHeight="1" x14ac:dyDescent="0.15">
      <c r="A53" s="164"/>
      <c r="B53" s="89" t="str">
        <f>+IFERROR(VLOOKUP(A53,ConsolidatedBudget!$A$40:$E$79,2,FALSE),"")</f>
        <v/>
      </c>
      <c r="C53" s="90" t="str">
        <f>+IFERROR(VLOOKUP(A53,ConsolidatedBudget!$A$40:$E$79,4,FALSE),"")</f>
        <v/>
      </c>
      <c r="D53" s="135"/>
      <c r="E53" s="135"/>
      <c r="F53" s="154"/>
      <c r="G53" s="155"/>
      <c r="H53" s="155"/>
      <c r="I53" s="155"/>
      <c r="J53" s="165"/>
      <c r="K53" s="226">
        <f t="shared" si="0"/>
        <v>0</v>
      </c>
    </row>
    <row r="54" spans="1:11" ht="15.75" customHeight="1" x14ac:dyDescent="0.15">
      <c r="A54" s="164"/>
      <c r="B54" s="89" t="str">
        <f>+IFERROR(VLOOKUP(A54,ConsolidatedBudget!$A$40:$E$79,2,FALSE),"")</f>
        <v/>
      </c>
      <c r="C54" s="90" t="str">
        <f>+IFERROR(VLOOKUP(A54,ConsolidatedBudget!$A$40:$E$79,4,FALSE),"")</f>
        <v/>
      </c>
      <c r="D54" s="135"/>
      <c r="E54" s="135"/>
      <c r="F54" s="154"/>
      <c r="G54" s="155"/>
      <c r="H54" s="155"/>
      <c r="I54" s="155"/>
      <c r="J54" s="165"/>
      <c r="K54" s="226">
        <f t="shared" si="0"/>
        <v>0</v>
      </c>
    </row>
    <row r="55" spans="1:11" ht="15.75" customHeight="1" x14ac:dyDescent="0.15">
      <c r="A55" s="164"/>
      <c r="B55" s="89" t="str">
        <f>+IFERROR(VLOOKUP(A55,ConsolidatedBudget!$A$40:$E$79,2,FALSE),"")</f>
        <v/>
      </c>
      <c r="C55" s="90" t="str">
        <f>+IFERROR(VLOOKUP(A55,ConsolidatedBudget!$A$40:$E$79,4,FALSE),"")</f>
        <v/>
      </c>
      <c r="D55" s="135"/>
      <c r="E55" s="135"/>
      <c r="F55" s="154"/>
      <c r="G55" s="155"/>
      <c r="H55" s="155"/>
      <c r="I55" s="155"/>
      <c r="J55" s="165"/>
      <c r="K55" s="226">
        <f t="shared" si="0"/>
        <v>0</v>
      </c>
    </row>
    <row r="56" spans="1:11" ht="15.75" customHeight="1" x14ac:dyDescent="0.15">
      <c r="A56" s="164"/>
      <c r="B56" s="89" t="str">
        <f>+IFERROR(VLOOKUP(A56,ConsolidatedBudget!$A$40:$E$79,2,FALSE),"")</f>
        <v/>
      </c>
      <c r="C56" s="90" t="str">
        <f>+IFERROR(VLOOKUP(A56,ConsolidatedBudget!$A$40:$E$79,4,FALSE),"")</f>
        <v/>
      </c>
      <c r="D56" s="135"/>
      <c r="E56" s="135"/>
      <c r="F56" s="154"/>
      <c r="G56" s="155"/>
      <c r="H56" s="155"/>
      <c r="I56" s="155"/>
      <c r="J56" s="165"/>
      <c r="K56" s="226">
        <f t="shared" si="0"/>
        <v>0</v>
      </c>
    </row>
    <row r="57" spans="1:11" ht="15.75" customHeight="1" x14ac:dyDescent="0.15">
      <c r="A57" s="164"/>
      <c r="B57" s="89" t="str">
        <f>+IFERROR(VLOOKUP(A57,ConsolidatedBudget!$A$40:$E$79,2,FALSE),"")</f>
        <v/>
      </c>
      <c r="C57" s="90" t="str">
        <f>+IFERROR(VLOOKUP(A57,ConsolidatedBudget!$A$40:$E$79,4,FALSE),"")</f>
        <v/>
      </c>
      <c r="D57" s="135"/>
      <c r="E57" s="135"/>
      <c r="F57" s="154"/>
      <c r="G57" s="155"/>
      <c r="H57" s="155"/>
      <c r="I57" s="155"/>
      <c r="J57" s="165"/>
      <c r="K57" s="226">
        <f t="shared" si="0"/>
        <v>0</v>
      </c>
    </row>
    <row r="58" spans="1:11" ht="15.75" customHeight="1" x14ac:dyDescent="0.15">
      <c r="A58" s="164"/>
      <c r="B58" s="89" t="str">
        <f>+IFERROR(VLOOKUP(A58,ConsolidatedBudget!$A$40:$E$79,2,FALSE),"")</f>
        <v/>
      </c>
      <c r="C58" s="90" t="str">
        <f>+IFERROR(VLOOKUP(A58,ConsolidatedBudget!$A$40:$E$79,4,FALSE),"")</f>
        <v/>
      </c>
      <c r="D58" s="135"/>
      <c r="E58" s="135"/>
      <c r="F58" s="154"/>
      <c r="G58" s="155"/>
      <c r="H58" s="155"/>
      <c r="I58" s="155"/>
      <c r="J58" s="165"/>
      <c r="K58" s="226">
        <f t="shared" si="0"/>
        <v>0</v>
      </c>
    </row>
    <row r="59" spans="1:11" ht="15.75" customHeight="1" x14ac:dyDescent="0.15">
      <c r="A59" s="164"/>
      <c r="B59" s="89" t="str">
        <f>+IFERROR(VLOOKUP(A59,ConsolidatedBudget!$A$40:$E$79,2,FALSE),"")</f>
        <v/>
      </c>
      <c r="C59" s="90" t="str">
        <f>+IFERROR(VLOOKUP(A59,ConsolidatedBudget!$A$40:$E$79,4,FALSE),"")</f>
        <v/>
      </c>
      <c r="D59" s="135"/>
      <c r="E59" s="135"/>
      <c r="F59" s="154"/>
      <c r="G59" s="155"/>
      <c r="H59" s="155"/>
      <c r="I59" s="155"/>
      <c r="J59" s="165"/>
      <c r="K59" s="226">
        <f t="shared" si="0"/>
        <v>0</v>
      </c>
    </row>
    <row r="60" spans="1:11" ht="15.75" customHeight="1" x14ac:dyDescent="0.15">
      <c r="A60" s="164"/>
      <c r="B60" s="89" t="str">
        <f>+IFERROR(VLOOKUP(A60,ConsolidatedBudget!$A$40:$E$79,2,FALSE),"")</f>
        <v/>
      </c>
      <c r="C60" s="90" t="str">
        <f>+IFERROR(VLOOKUP(A60,ConsolidatedBudget!$A$40:$E$79,4,FALSE),"")</f>
        <v/>
      </c>
      <c r="D60" s="135"/>
      <c r="E60" s="135"/>
      <c r="F60" s="154"/>
      <c r="G60" s="155"/>
      <c r="H60" s="155"/>
      <c r="I60" s="155"/>
      <c r="J60" s="165"/>
      <c r="K60" s="226">
        <f t="shared" si="0"/>
        <v>0</v>
      </c>
    </row>
    <row r="61" spans="1:11" ht="15.75" customHeight="1" x14ac:dyDescent="0.15">
      <c r="A61" s="164"/>
      <c r="B61" s="89" t="str">
        <f>+IFERROR(VLOOKUP(A61,ConsolidatedBudget!$A$40:$E$79,2,FALSE),"")</f>
        <v/>
      </c>
      <c r="C61" s="90" t="str">
        <f>+IFERROR(VLOOKUP(A61,ConsolidatedBudget!$A$40:$E$79,4,FALSE),"")</f>
        <v/>
      </c>
      <c r="D61" s="135"/>
      <c r="E61" s="135"/>
      <c r="F61" s="154"/>
      <c r="G61" s="155"/>
      <c r="H61" s="155"/>
      <c r="I61" s="155"/>
      <c r="J61" s="165"/>
      <c r="K61" s="226">
        <f t="shared" si="0"/>
        <v>0</v>
      </c>
    </row>
    <row r="62" spans="1:11" ht="15.75" customHeight="1" x14ac:dyDescent="0.15">
      <c r="A62" s="164"/>
      <c r="B62" s="89" t="str">
        <f>+IFERROR(VLOOKUP(A62,ConsolidatedBudget!$A$40:$E$79,2,FALSE),"")</f>
        <v/>
      </c>
      <c r="C62" s="90" t="str">
        <f>+IFERROR(VLOOKUP(A62,ConsolidatedBudget!$A$40:$E$79,4,FALSE),"")</f>
        <v/>
      </c>
      <c r="D62" s="135"/>
      <c r="E62" s="135"/>
      <c r="F62" s="154"/>
      <c r="G62" s="155"/>
      <c r="H62" s="155"/>
      <c r="I62" s="155"/>
      <c r="J62" s="165"/>
      <c r="K62" s="226">
        <f t="shared" si="0"/>
        <v>0</v>
      </c>
    </row>
    <row r="63" spans="1:11" ht="15.75" customHeight="1" x14ac:dyDescent="0.15">
      <c r="A63" s="164"/>
      <c r="B63" s="89" t="str">
        <f>+IFERROR(VLOOKUP(A63,ConsolidatedBudget!$A$40:$E$79,2,FALSE),"")</f>
        <v/>
      </c>
      <c r="C63" s="90" t="str">
        <f>+IFERROR(VLOOKUP(A63,ConsolidatedBudget!$A$40:$E$79,4,FALSE),"")</f>
        <v/>
      </c>
      <c r="D63" s="135"/>
      <c r="E63" s="135"/>
      <c r="F63" s="154"/>
      <c r="G63" s="155"/>
      <c r="H63" s="155"/>
      <c r="I63" s="155"/>
      <c r="J63" s="165"/>
      <c r="K63" s="226">
        <f t="shared" si="0"/>
        <v>0</v>
      </c>
    </row>
    <row r="64" spans="1:11" ht="15.75" customHeight="1" x14ac:dyDescent="0.15">
      <c r="A64" s="164"/>
      <c r="B64" s="89" t="str">
        <f>+IFERROR(VLOOKUP(A64,ConsolidatedBudget!$A$40:$E$79,2,FALSE),"")</f>
        <v/>
      </c>
      <c r="C64" s="90" t="str">
        <f>+IFERROR(VLOOKUP(A64,ConsolidatedBudget!$A$40:$E$79,4,FALSE),"")</f>
        <v/>
      </c>
      <c r="D64" s="135"/>
      <c r="E64" s="135"/>
      <c r="F64" s="154"/>
      <c r="G64" s="155"/>
      <c r="H64" s="155"/>
      <c r="I64" s="155"/>
      <c r="J64" s="165"/>
      <c r="K64" s="226">
        <f t="shared" si="0"/>
        <v>0</v>
      </c>
    </row>
    <row r="65" spans="1:12" ht="15.75" customHeight="1" x14ac:dyDescent="0.15">
      <c r="A65" s="164"/>
      <c r="B65" s="89" t="str">
        <f>+IFERROR(VLOOKUP(A65,ConsolidatedBudget!$A$40:$E$79,2,FALSE),"")</f>
        <v/>
      </c>
      <c r="C65" s="90" t="str">
        <f>+IFERROR(VLOOKUP(A65,ConsolidatedBudget!$A$40:$E$79,4,FALSE),"")</f>
        <v/>
      </c>
      <c r="D65" s="135"/>
      <c r="E65" s="135"/>
      <c r="F65" s="154"/>
      <c r="G65" s="155"/>
      <c r="H65" s="155"/>
      <c r="I65" s="155"/>
      <c r="J65" s="165"/>
      <c r="K65" s="226">
        <f t="shared" si="0"/>
        <v>0</v>
      </c>
    </row>
    <row r="66" spans="1:12" ht="15.75" customHeight="1" x14ac:dyDescent="0.15">
      <c r="A66" s="164"/>
      <c r="B66" s="89" t="str">
        <f>+IFERROR(VLOOKUP(A66,ConsolidatedBudget!$A$40:$E$79,2,FALSE),"")</f>
        <v/>
      </c>
      <c r="C66" s="90" t="str">
        <f>+IFERROR(VLOOKUP(A66,ConsolidatedBudget!$A$40:$E$79,4,FALSE),"")</f>
        <v/>
      </c>
      <c r="D66" s="135"/>
      <c r="E66" s="135"/>
      <c r="F66" s="154"/>
      <c r="G66" s="155"/>
      <c r="H66" s="155"/>
      <c r="I66" s="155"/>
      <c r="J66" s="165"/>
      <c r="K66" s="226">
        <f t="shared" si="0"/>
        <v>0</v>
      </c>
    </row>
    <row r="67" spans="1:12" ht="15.75" customHeight="1" x14ac:dyDescent="0.15">
      <c r="A67" s="164"/>
      <c r="B67" s="89" t="str">
        <f>+IFERROR(VLOOKUP(A67,ConsolidatedBudget!$A$40:$E$79,2,FALSE),"")</f>
        <v/>
      </c>
      <c r="C67" s="90" t="str">
        <f>+IFERROR(VLOOKUP(A67,ConsolidatedBudget!$A$40:$E$79,4,FALSE),"")</f>
        <v/>
      </c>
      <c r="D67" s="135"/>
      <c r="E67" s="135"/>
      <c r="F67" s="154"/>
      <c r="G67" s="155"/>
      <c r="H67" s="155"/>
      <c r="I67" s="155"/>
      <c r="J67" s="165"/>
      <c r="K67" s="226">
        <f t="shared" si="0"/>
        <v>0</v>
      </c>
    </row>
    <row r="68" spans="1:12" ht="15.75" customHeight="1" x14ac:dyDescent="0.15">
      <c r="A68" s="164"/>
      <c r="B68" s="89" t="str">
        <f>+IFERROR(VLOOKUP(A68,ConsolidatedBudget!$A$40:$E$79,2,FALSE),"")</f>
        <v/>
      </c>
      <c r="C68" s="90" t="str">
        <f>+IFERROR(VLOOKUP(A68,ConsolidatedBudget!$A$40:$E$79,4,FALSE),"")</f>
        <v/>
      </c>
      <c r="D68" s="135"/>
      <c r="E68" s="135"/>
      <c r="F68" s="154"/>
      <c r="G68" s="155"/>
      <c r="H68" s="155"/>
      <c r="I68" s="155"/>
      <c r="J68" s="165"/>
      <c r="K68" s="226">
        <f t="shared" ref="K68:K131" si="1">IF(ISBLANK(A68),0,IF(OR(ISBLANK(B68),ISBLANK(C68),ISBLANK(D68),ISBLANK(E68),ISBLANK(F68)),"ERROR",(G68*((H68*I68)+J68))))</f>
        <v>0</v>
      </c>
    </row>
    <row r="69" spans="1:12" ht="15.75" customHeight="1" x14ac:dyDescent="0.15">
      <c r="A69" s="164"/>
      <c r="B69" s="89" t="str">
        <f>+IFERROR(VLOOKUP(A69,ConsolidatedBudget!$A$40:$E$79,2,FALSE),"")</f>
        <v/>
      </c>
      <c r="C69" s="90" t="str">
        <f>+IFERROR(VLOOKUP(A69,ConsolidatedBudget!$A$40:$E$79,4,FALSE),"")</f>
        <v/>
      </c>
      <c r="D69" s="135"/>
      <c r="E69" s="135"/>
      <c r="F69" s="154"/>
      <c r="G69" s="155"/>
      <c r="H69" s="155"/>
      <c r="I69" s="155"/>
      <c r="J69" s="165"/>
      <c r="K69" s="226">
        <f t="shared" si="1"/>
        <v>0</v>
      </c>
    </row>
    <row r="70" spans="1:12" ht="15.75" customHeight="1" x14ac:dyDescent="0.15">
      <c r="A70" s="164"/>
      <c r="B70" s="89" t="str">
        <f>+IFERROR(VLOOKUP(A70,ConsolidatedBudget!$A$40:$E$79,2,FALSE),"")</f>
        <v/>
      </c>
      <c r="C70" s="90" t="str">
        <f>+IFERROR(VLOOKUP(A70,ConsolidatedBudget!$A$40:$E$79,4,FALSE),"")</f>
        <v/>
      </c>
      <c r="D70" s="135"/>
      <c r="E70" s="135"/>
      <c r="F70" s="154"/>
      <c r="G70" s="155"/>
      <c r="H70" s="155"/>
      <c r="I70" s="155"/>
      <c r="J70" s="165"/>
      <c r="K70" s="226">
        <f t="shared" si="1"/>
        <v>0</v>
      </c>
    </row>
    <row r="71" spans="1:12" ht="15.75" customHeight="1" x14ac:dyDescent="0.15">
      <c r="A71" s="164"/>
      <c r="B71" s="89" t="str">
        <f>+IFERROR(VLOOKUP(A71,ConsolidatedBudget!$A$40:$E$79,2,FALSE),"")</f>
        <v/>
      </c>
      <c r="C71" s="90" t="str">
        <f>+IFERROR(VLOOKUP(A71,ConsolidatedBudget!$A$40:$E$79,4,FALSE),"")</f>
        <v/>
      </c>
      <c r="D71" s="135"/>
      <c r="E71" s="135"/>
      <c r="F71" s="154"/>
      <c r="G71" s="155"/>
      <c r="H71" s="155"/>
      <c r="I71" s="155"/>
      <c r="J71" s="165"/>
      <c r="K71" s="226">
        <f t="shared" si="1"/>
        <v>0</v>
      </c>
    </row>
    <row r="72" spans="1:12" ht="15.75" customHeight="1" x14ac:dyDescent="0.15">
      <c r="A72" s="164"/>
      <c r="B72" s="89" t="str">
        <f>+IFERROR(VLOOKUP(A72,ConsolidatedBudget!$A$40:$E$79,2,FALSE),"")</f>
        <v/>
      </c>
      <c r="C72" s="90" t="str">
        <f>+IFERROR(VLOOKUP(A72,ConsolidatedBudget!$A$40:$E$79,4,FALSE),"")</f>
        <v/>
      </c>
      <c r="D72" s="135"/>
      <c r="E72" s="135"/>
      <c r="F72" s="154"/>
      <c r="G72" s="155"/>
      <c r="H72" s="155"/>
      <c r="I72" s="155"/>
      <c r="J72" s="165"/>
      <c r="K72" s="226">
        <f t="shared" si="1"/>
        <v>0</v>
      </c>
    </row>
    <row r="73" spans="1:12" ht="15.75" customHeight="1" x14ac:dyDescent="0.15">
      <c r="A73" s="164"/>
      <c r="B73" s="89" t="str">
        <f>+IFERROR(VLOOKUP(A73,ConsolidatedBudget!$A$40:$E$79,2,FALSE),"")</f>
        <v/>
      </c>
      <c r="C73" s="90" t="str">
        <f>+IFERROR(VLOOKUP(A73,ConsolidatedBudget!$A$40:$E$79,4,FALSE),"")</f>
        <v/>
      </c>
      <c r="D73" s="135"/>
      <c r="E73" s="135"/>
      <c r="F73" s="154"/>
      <c r="G73" s="155"/>
      <c r="H73" s="155"/>
      <c r="I73" s="155"/>
      <c r="J73" s="165"/>
      <c r="K73" s="226">
        <f t="shared" si="1"/>
        <v>0</v>
      </c>
    </row>
    <row r="74" spans="1:12" ht="15.75" customHeight="1" x14ac:dyDescent="0.15">
      <c r="A74" s="164"/>
      <c r="B74" s="89" t="str">
        <f>+IFERROR(VLOOKUP(A74,ConsolidatedBudget!$A$40:$E$79,2,FALSE),"")</f>
        <v/>
      </c>
      <c r="C74" s="90" t="str">
        <f>+IFERROR(VLOOKUP(A74,ConsolidatedBudget!$A$40:$E$79,4,FALSE),"")</f>
        <v/>
      </c>
      <c r="D74" s="135"/>
      <c r="E74" s="135"/>
      <c r="F74" s="154"/>
      <c r="G74" s="155"/>
      <c r="H74" s="155"/>
      <c r="I74" s="155"/>
      <c r="J74" s="165"/>
      <c r="K74" s="226">
        <f t="shared" si="1"/>
        <v>0</v>
      </c>
    </row>
    <row r="75" spans="1:12" ht="15.75" customHeight="1" x14ac:dyDescent="0.15">
      <c r="A75" s="164"/>
      <c r="B75" s="89" t="str">
        <f>+IFERROR(VLOOKUP(A75,ConsolidatedBudget!$A$40:$E$79,2,FALSE),"")</f>
        <v/>
      </c>
      <c r="C75" s="90" t="str">
        <f>+IFERROR(VLOOKUP(A75,ConsolidatedBudget!$A$40:$E$79,4,FALSE),"")</f>
        <v/>
      </c>
      <c r="D75" s="135"/>
      <c r="E75" s="135"/>
      <c r="F75" s="154"/>
      <c r="G75" s="155"/>
      <c r="H75" s="155"/>
      <c r="I75" s="155"/>
      <c r="J75" s="165"/>
      <c r="K75" s="226">
        <f t="shared" si="1"/>
        <v>0</v>
      </c>
    </row>
    <row r="76" spans="1:12" ht="15.75" customHeight="1" x14ac:dyDescent="0.15">
      <c r="A76" s="164"/>
      <c r="B76" s="89" t="str">
        <f>+IFERROR(VLOOKUP(A76,ConsolidatedBudget!$A$40:$E$79,2,FALSE),"")</f>
        <v/>
      </c>
      <c r="C76" s="90" t="str">
        <f>+IFERROR(VLOOKUP(A76,ConsolidatedBudget!$A$40:$E$79,4,FALSE),"")</f>
        <v/>
      </c>
      <c r="D76" s="135"/>
      <c r="E76" s="135"/>
      <c r="F76" s="154"/>
      <c r="G76" s="155"/>
      <c r="H76" s="155"/>
      <c r="I76" s="155"/>
      <c r="J76" s="165"/>
      <c r="K76" s="226">
        <f t="shared" si="1"/>
        <v>0</v>
      </c>
    </row>
    <row r="77" spans="1:12" ht="15.75" customHeight="1" x14ac:dyDescent="0.15">
      <c r="A77" s="164"/>
      <c r="B77" s="89" t="str">
        <f>+IFERROR(VLOOKUP(A77,ConsolidatedBudget!$A$40:$E$79,2,FALSE),"")</f>
        <v/>
      </c>
      <c r="C77" s="90" t="str">
        <f>+IFERROR(VLOOKUP(A77,ConsolidatedBudget!$A$40:$E$79,4,FALSE),"")</f>
        <v/>
      </c>
      <c r="D77" s="135"/>
      <c r="E77" s="135"/>
      <c r="F77" s="154"/>
      <c r="G77" s="155"/>
      <c r="H77" s="155"/>
      <c r="I77" s="155"/>
      <c r="J77" s="165"/>
      <c r="K77" s="226">
        <f t="shared" si="1"/>
        <v>0</v>
      </c>
    </row>
    <row r="78" spans="1:12" ht="15.75" customHeight="1" x14ac:dyDescent="0.15">
      <c r="A78" s="164"/>
      <c r="B78" s="89" t="str">
        <f>+IFERROR(VLOOKUP(A78,ConsolidatedBudget!$A$40:$E$79,2,FALSE),"")</f>
        <v/>
      </c>
      <c r="C78" s="90" t="str">
        <f>+IFERROR(VLOOKUP(A78,ConsolidatedBudget!$A$40:$E$79,4,FALSE),"")</f>
        <v/>
      </c>
      <c r="D78" s="135"/>
      <c r="E78" s="135"/>
      <c r="F78" s="154"/>
      <c r="G78" s="155"/>
      <c r="H78" s="155"/>
      <c r="I78" s="155"/>
      <c r="J78" s="165"/>
      <c r="K78" s="226">
        <f t="shared" si="1"/>
        <v>0</v>
      </c>
      <c r="L78" s="123" t="str">
        <f>IF(K78="error",Translation!A$174,"")</f>
        <v/>
      </c>
    </row>
    <row r="79" spans="1:12" ht="15.75" customHeight="1" x14ac:dyDescent="0.15">
      <c r="A79" s="164"/>
      <c r="B79" s="89" t="str">
        <f>+IFERROR(VLOOKUP(A79,ConsolidatedBudget!$A$40:$E$79,2,FALSE),"")</f>
        <v/>
      </c>
      <c r="C79" s="90" t="str">
        <f>+IFERROR(VLOOKUP(A79,ConsolidatedBudget!$A$40:$E$79,4,FALSE),"")</f>
        <v/>
      </c>
      <c r="D79" s="135"/>
      <c r="E79" s="135"/>
      <c r="F79" s="154"/>
      <c r="G79" s="155"/>
      <c r="H79" s="155"/>
      <c r="I79" s="155"/>
      <c r="J79" s="165"/>
      <c r="K79" s="226">
        <f t="shared" si="1"/>
        <v>0</v>
      </c>
      <c r="L79" s="123" t="str">
        <f>IF(K79="error",Translation!A$174,"")</f>
        <v/>
      </c>
    </row>
    <row r="80" spans="1:12" ht="15.75" customHeight="1" x14ac:dyDescent="0.15">
      <c r="A80" s="164"/>
      <c r="B80" s="89" t="str">
        <f>+IFERROR(VLOOKUP(A80,ConsolidatedBudget!$A$40:$E$79,2,FALSE),"")</f>
        <v/>
      </c>
      <c r="C80" s="90" t="str">
        <f>+IFERROR(VLOOKUP(A80,ConsolidatedBudget!$A$40:$E$79,4,FALSE),"")</f>
        <v/>
      </c>
      <c r="D80" s="135"/>
      <c r="E80" s="135"/>
      <c r="F80" s="154"/>
      <c r="G80" s="155"/>
      <c r="H80" s="155"/>
      <c r="I80" s="155"/>
      <c r="J80" s="165"/>
      <c r="K80" s="226">
        <f t="shared" si="1"/>
        <v>0</v>
      </c>
      <c r="L80" s="123" t="str">
        <f>IF(K80="error",Translation!A$174,"")</f>
        <v/>
      </c>
    </row>
    <row r="81" spans="1:12" ht="15.75" customHeight="1" x14ac:dyDescent="0.15">
      <c r="A81" s="164"/>
      <c r="B81" s="89" t="str">
        <f>+IFERROR(VLOOKUP(A81,ConsolidatedBudget!$A$40:$E$79,2,FALSE),"")</f>
        <v/>
      </c>
      <c r="C81" s="90" t="str">
        <f>+IFERROR(VLOOKUP(A81,ConsolidatedBudget!$A$40:$E$79,4,FALSE),"")</f>
        <v/>
      </c>
      <c r="D81" s="135"/>
      <c r="E81" s="135"/>
      <c r="F81" s="154"/>
      <c r="G81" s="155"/>
      <c r="H81" s="155"/>
      <c r="I81" s="155"/>
      <c r="J81" s="165"/>
      <c r="K81" s="226">
        <f t="shared" si="1"/>
        <v>0</v>
      </c>
      <c r="L81" s="123" t="str">
        <f>IF(K81="error",Translation!A$174,"")</f>
        <v/>
      </c>
    </row>
    <row r="82" spans="1:12" ht="15.75" customHeight="1" x14ac:dyDescent="0.15">
      <c r="A82" s="164"/>
      <c r="B82" s="89" t="str">
        <f>+IFERROR(VLOOKUP(A82,ConsolidatedBudget!$A$40:$E$79,2,FALSE),"")</f>
        <v/>
      </c>
      <c r="C82" s="90" t="str">
        <f>+IFERROR(VLOOKUP(A82,ConsolidatedBudget!$A$40:$E$79,4,FALSE),"")</f>
        <v/>
      </c>
      <c r="D82" s="135"/>
      <c r="E82" s="135"/>
      <c r="F82" s="154"/>
      <c r="G82" s="155"/>
      <c r="H82" s="155"/>
      <c r="I82" s="155"/>
      <c r="J82" s="165"/>
      <c r="K82" s="226">
        <f t="shared" si="1"/>
        <v>0</v>
      </c>
      <c r="L82" s="123" t="str">
        <f>IF(K82="error",Translation!A$174,"")</f>
        <v/>
      </c>
    </row>
    <row r="83" spans="1:12" ht="15.75" customHeight="1" x14ac:dyDescent="0.15">
      <c r="A83" s="164"/>
      <c r="B83" s="89" t="str">
        <f>+IFERROR(VLOOKUP(A83,ConsolidatedBudget!$A$40:$E$79,2,FALSE),"")</f>
        <v/>
      </c>
      <c r="C83" s="90" t="str">
        <f>+IFERROR(VLOOKUP(A83,ConsolidatedBudget!$A$40:$E$79,4,FALSE),"")</f>
        <v/>
      </c>
      <c r="D83" s="135"/>
      <c r="E83" s="135"/>
      <c r="F83" s="154"/>
      <c r="G83" s="155"/>
      <c r="H83" s="155"/>
      <c r="I83" s="155"/>
      <c r="J83" s="165"/>
      <c r="K83" s="226">
        <f t="shared" si="1"/>
        <v>0</v>
      </c>
      <c r="L83" s="123" t="str">
        <f>IF(K83="error",Translation!A$174,"")</f>
        <v/>
      </c>
    </row>
    <row r="84" spans="1:12" ht="15.75" customHeight="1" x14ac:dyDescent="0.15">
      <c r="A84" s="164"/>
      <c r="B84" s="89" t="str">
        <f>+IFERROR(VLOOKUP(A84,ConsolidatedBudget!$A$40:$E$79,2,FALSE),"")</f>
        <v/>
      </c>
      <c r="C84" s="90" t="str">
        <f>+IFERROR(VLOOKUP(A84,ConsolidatedBudget!$A$40:$E$79,4,FALSE),"")</f>
        <v/>
      </c>
      <c r="D84" s="135"/>
      <c r="E84" s="135"/>
      <c r="F84" s="154"/>
      <c r="G84" s="155"/>
      <c r="H84" s="155"/>
      <c r="I84" s="155"/>
      <c r="J84" s="165"/>
      <c r="K84" s="226">
        <f t="shared" si="1"/>
        <v>0</v>
      </c>
      <c r="L84" s="123" t="str">
        <f>IF(K84="error",Translation!A$174,"")</f>
        <v/>
      </c>
    </row>
    <row r="85" spans="1:12" ht="15.75" customHeight="1" x14ac:dyDescent="0.15">
      <c r="A85" s="164"/>
      <c r="B85" s="89" t="str">
        <f>+IFERROR(VLOOKUP(A85,ConsolidatedBudget!$A$40:$E$79,2,FALSE),"")</f>
        <v/>
      </c>
      <c r="C85" s="90" t="str">
        <f>+IFERROR(VLOOKUP(A85,ConsolidatedBudget!$A$40:$E$79,4,FALSE),"")</f>
        <v/>
      </c>
      <c r="D85" s="135"/>
      <c r="E85" s="135"/>
      <c r="F85" s="154"/>
      <c r="G85" s="155"/>
      <c r="H85" s="155"/>
      <c r="I85" s="155"/>
      <c r="J85" s="165"/>
      <c r="K85" s="226">
        <f t="shared" si="1"/>
        <v>0</v>
      </c>
      <c r="L85" s="123" t="str">
        <f>IF(K85="error",Translation!A$174,"")</f>
        <v/>
      </c>
    </row>
    <row r="86" spans="1:12" ht="15.75" customHeight="1" x14ac:dyDescent="0.15">
      <c r="A86" s="164"/>
      <c r="B86" s="89" t="str">
        <f>+IFERROR(VLOOKUP(A86,ConsolidatedBudget!$A$40:$E$79,2,FALSE),"")</f>
        <v/>
      </c>
      <c r="C86" s="90" t="str">
        <f>+IFERROR(VLOOKUP(A86,ConsolidatedBudget!$A$40:$E$79,4,FALSE),"")</f>
        <v/>
      </c>
      <c r="D86" s="135"/>
      <c r="E86" s="135"/>
      <c r="F86" s="154"/>
      <c r="G86" s="155"/>
      <c r="H86" s="155"/>
      <c r="I86" s="155"/>
      <c r="J86" s="165"/>
      <c r="K86" s="226">
        <f t="shared" si="1"/>
        <v>0</v>
      </c>
      <c r="L86" s="123" t="str">
        <f>IF(K86="error",Translation!A$174,"")</f>
        <v/>
      </c>
    </row>
    <row r="87" spans="1:12" ht="15.75" customHeight="1" x14ac:dyDescent="0.15">
      <c r="A87" s="164"/>
      <c r="B87" s="89" t="str">
        <f>+IFERROR(VLOOKUP(A87,ConsolidatedBudget!$A$40:$E$79,2,FALSE),"")</f>
        <v/>
      </c>
      <c r="C87" s="90" t="str">
        <f>+IFERROR(VLOOKUP(A87,ConsolidatedBudget!$A$40:$E$79,4,FALSE),"")</f>
        <v/>
      </c>
      <c r="D87" s="135"/>
      <c r="E87" s="135"/>
      <c r="F87" s="154"/>
      <c r="G87" s="155"/>
      <c r="H87" s="155"/>
      <c r="I87" s="155"/>
      <c r="J87" s="165"/>
      <c r="K87" s="226">
        <f t="shared" si="1"/>
        <v>0</v>
      </c>
      <c r="L87" s="123" t="str">
        <f>IF(K87="error",Translation!A$174,"")</f>
        <v/>
      </c>
    </row>
    <row r="88" spans="1:12" ht="15.75" customHeight="1" x14ac:dyDescent="0.15">
      <c r="A88" s="164"/>
      <c r="B88" s="89" t="str">
        <f>+IFERROR(VLOOKUP(A88,ConsolidatedBudget!$A$40:$E$79,2,FALSE),"")</f>
        <v/>
      </c>
      <c r="C88" s="90" t="str">
        <f>+IFERROR(VLOOKUP(A88,ConsolidatedBudget!$A$40:$E$79,4,FALSE),"")</f>
        <v/>
      </c>
      <c r="D88" s="135"/>
      <c r="E88" s="135"/>
      <c r="F88" s="154"/>
      <c r="G88" s="155"/>
      <c r="H88" s="155"/>
      <c r="I88" s="155"/>
      <c r="J88" s="165"/>
      <c r="K88" s="226">
        <f t="shared" si="1"/>
        <v>0</v>
      </c>
      <c r="L88" s="123" t="str">
        <f>IF(K88="error",Translation!A$174,"")</f>
        <v/>
      </c>
    </row>
    <row r="89" spans="1:12" ht="15.75" customHeight="1" x14ac:dyDescent="0.15">
      <c r="A89" s="164"/>
      <c r="B89" s="89" t="str">
        <f>+IFERROR(VLOOKUP(A89,ConsolidatedBudget!$A$40:$E$79,2,FALSE),"")</f>
        <v/>
      </c>
      <c r="C89" s="90" t="str">
        <f>+IFERROR(VLOOKUP(A89,ConsolidatedBudget!$A$40:$E$79,4,FALSE),"")</f>
        <v/>
      </c>
      <c r="D89" s="135"/>
      <c r="E89" s="135"/>
      <c r="F89" s="154"/>
      <c r="G89" s="155"/>
      <c r="H89" s="155"/>
      <c r="I89" s="155"/>
      <c r="J89" s="165"/>
      <c r="K89" s="226">
        <f t="shared" si="1"/>
        <v>0</v>
      </c>
      <c r="L89" s="123" t="str">
        <f>IF(K89="error",Translation!A$174,"")</f>
        <v/>
      </c>
    </row>
    <row r="90" spans="1:12" ht="15.75" customHeight="1" x14ac:dyDescent="0.15">
      <c r="A90" s="164"/>
      <c r="B90" s="89" t="str">
        <f>+IFERROR(VLOOKUP(A90,ConsolidatedBudget!$A$40:$E$79,2,FALSE),"")</f>
        <v/>
      </c>
      <c r="C90" s="90" t="str">
        <f>+IFERROR(VLOOKUP(A90,ConsolidatedBudget!$A$40:$E$79,4,FALSE),"")</f>
        <v/>
      </c>
      <c r="D90" s="135"/>
      <c r="E90" s="135"/>
      <c r="F90" s="154"/>
      <c r="G90" s="155"/>
      <c r="H90" s="155"/>
      <c r="I90" s="155"/>
      <c r="J90" s="165"/>
      <c r="K90" s="226">
        <f t="shared" si="1"/>
        <v>0</v>
      </c>
      <c r="L90" s="123" t="str">
        <f>IF(K90="error",Translation!A$174,"")</f>
        <v/>
      </c>
    </row>
    <row r="91" spans="1:12" ht="15.75" customHeight="1" x14ac:dyDescent="0.15">
      <c r="A91" s="164"/>
      <c r="B91" s="89" t="str">
        <f>+IFERROR(VLOOKUP(A91,ConsolidatedBudget!$A$40:$E$79,2,FALSE),"")</f>
        <v/>
      </c>
      <c r="C91" s="90" t="str">
        <f>+IFERROR(VLOOKUP(A91,ConsolidatedBudget!$A$40:$E$79,4,FALSE),"")</f>
        <v/>
      </c>
      <c r="D91" s="135"/>
      <c r="E91" s="135"/>
      <c r="F91" s="154"/>
      <c r="G91" s="155"/>
      <c r="H91" s="155"/>
      <c r="I91" s="155"/>
      <c r="J91" s="165"/>
      <c r="K91" s="226">
        <f t="shared" si="1"/>
        <v>0</v>
      </c>
      <c r="L91" s="123" t="str">
        <f>IF(K91="error",Translation!A$174,"")</f>
        <v/>
      </c>
    </row>
    <row r="92" spans="1:12" ht="15.75" customHeight="1" x14ac:dyDescent="0.15">
      <c r="A92" s="164"/>
      <c r="B92" s="89" t="str">
        <f>+IFERROR(VLOOKUP(A92,ConsolidatedBudget!$A$40:$E$79,2,FALSE),"")</f>
        <v/>
      </c>
      <c r="C92" s="90" t="str">
        <f>+IFERROR(VLOOKUP(A92,ConsolidatedBudget!$A$40:$E$79,4,FALSE),"")</f>
        <v/>
      </c>
      <c r="D92" s="135"/>
      <c r="E92" s="135"/>
      <c r="F92" s="154"/>
      <c r="G92" s="155"/>
      <c r="H92" s="155"/>
      <c r="I92" s="155"/>
      <c r="J92" s="165"/>
      <c r="K92" s="226">
        <f t="shared" si="1"/>
        <v>0</v>
      </c>
      <c r="L92" s="123" t="str">
        <f>IF(K92="error",Translation!A$174,"")</f>
        <v/>
      </c>
    </row>
    <row r="93" spans="1:12" ht="15.75" customHeight="1" x14ac:dyDescent="0.15">
      <c r="A93" s="164"/>
      <c r="B93" s="89" t="str">
        <f>+IFERROR(VLOOKUP(A93,ConsolidatedBudget!$A$40:$E$79,2,FALSE),"")</f>
        <v/>
      </c>
      <c r="C93" s="90" t="str">
        <f>+IFERROR(VLOOKUP(A93,ConsolidatedBudget!$A$40:$E$79,4,FALSE),"")</f>
        <v/>
      </c>
      <c r="D93" s="135"/>
      <c r="E93" s="135"/>
      <c r="F93" s="154"/>
      <c r="G93" s="155"/>
      <c r="H93" s="155"/>
      <c r="I93" s="155"/>
      <c r="J93" s="165"/>
      <c r="K93" s="226">
        <f t="shared" si="1"/>
        <v>0</v>
      </c>
      <c r="L93" s="123" t="str">
        <f>IF(K93="error",Translation!A$174,"")</f>
        <v/>
      </c>
    </row>
    <row r="94" spans="1:12" ht="15.75" customHeight="1" x14ac:dyDescent="0.15">
      <c r="A94" s="164"/>
      <c r="B94" s="89" t="str">
        <f>+IFERROR(VLOOKUP(A94,ConsolidatedBudget!$A$40:$E$79,2,FALSE),"")</f>
        <v/>
      </c>
      <c r="C94" s="90" t="str">
        <f>+IFERROR(VLOOKUP(A94,ConsolidatedBudget!$A$40:$E$79,4,FALSE),"")</f>
        <v/>
      </c>
      <c r="D94" s="135"/>
      <c r="E94" s="135"/>
      <c r="F94" s="154"/>
      <c r="G94" s="155"/>
      <c r="H94" s="155"/>
      <c r="I94" s="155"/>
      <c r="J94" s="165"/>
      <c r="K94" s="226">
        <f t="shared" si="1"/>
        <v>0</v>
      </c>
      <c r="L94" s="123" t="str">
        <f>IF(K94="error",Translation!A$174,"")</f>
        <v/>
      </c>
    </row>
    <row r="95" spans="1:12" ht="15.75" customHeight="1" x14ac:dyDescent="0.15">
      <c r="A95" s="164"/>
      <c r="B95" s="89" t="str">
        <f>+IFERROR(VLOOKUP(A95,ConsolidatedBudget!$A$40:$E$79,2,FALSE),"")</f>
        <v/>
      </c>
      <c r="C95" s="90" t="str">
        <f>+IFERROR(VLOOKUP(A95,ConsolidatedBudget!$A$40:$E$79,4,FALSE),"")</f>
        <v/>
      </c>
      <c r="D95" s="135"/>
      <c r="E95" s="135"/>
      <c r="F95" s="154"/>
      <c r="G95" s="155"/>
      <c r="H95" s="155"/>
      <c r="I95" s="155"/>
      <c r="J95" s="165"/>
      <c r="K95" s="226">
        <f t="shared" si="1"/>
        <v>0</v>
      </c>
      <c r="L95" s="123" t="str">
        <f>IF(K95="error",Translation!A$174,"")</f>
        <v/>
      </c>
    </row>
    <row r="96" spans="1:12" ht="15.75" customHeight="1" x14ac:dyDescent="0.15">
      <c r="A96" s="164"/>
      <c r="B96" s="89" t="str">
        <f>+IFERROR(VLOOKUP(A96,ConsolidatedBudget!$A$40:$E$79,2,FALSE),"")</f>
        <v/>
      </c>
      <c r="C96" s="90" t="str">
        <f>+IFERROR(VLOOKUP(A96,ConsolidatedBudget!$A$40:$E$79,4,FALSE),"")</f>
        <v/>
      </c>
      <c r="D96" s="135"/>
      <c r="E96" s="135"/>
      <c r="F96" s="154"/>
      <c r="G96" s="155"/>
      <c r="H96" s="155"/>
      <c r="I96" s="155"/>
      <c r="J96" s="165"/>
      <c r="K96" s="226">
        <f t="shared" si="1"/>
        <v>0</v>
      </c>
      <c r="L96" s="123" t="str">
        <f>IF(K96="error",Translation!A$174,"")</f>
        <v/>
      </c>
    </row>
    <row r="97" spans="1:12" ht="15.75" customHeight="1" x14ac:dyDescent="0.15">
      <c r="A97" s="164"/>
      <c r="B97" s="89" t="str">
        <f>+IFERROR(VLOOKUP(A97,ConsolidatedBudget!$A$40:$E$79,2,FALSE),"")</f>
        <v/>
      </c>
      <c r="C97" s="90" t="str">
        <f>+IFERROR(VLOOKUP(A97,ConsolidatedBudget!$A$40:$E$79,4,FALSE),"")</f>
        <v/>
      </c>
      <c r="D97" s="135"/>
      <c r="E97" s="135"/>
      <c r="F97" s="154"/>
      <c r="G97" s="155"/>
      <c r="H97" s="155"/>
      <c r="I97" s="155"/>
      <c r="J97" s="165"/>
      <c r="K97" s="226">
        <f t="shared" si="1"/>
        <v>0</v>
      </c>
      <c r="L97" s="123" t="str">
        <f>IF(K97="error",Translation!A$174,"")</f>
        <v/>
      </c>
    </row>
    <row r="98" spans="1:12" ht="15.75" customHeight="1" x14ac:dyDescent="0.15">
      <c r="A98" s="164"/>
      <c r="B98" s="89" t="str">
        <f>+IFERROR(VLOOKUP(A98,ConsolidatedBudget!$A$40:$E$79,2,FALSE),"")</f>
        <v/>
      </c>
      <c r="C98" s="90" t="str">
        <f>+IFERROR(VLOOKUP(A98,ConsolidatedBudget!$A$40:$E$79,4,FALSE),"")</f>
        <v/>
      </c>
      <c r="D98" s="135"/>
      <c r="E98" s="135"/>
      <c r="F98" s="154"/>
      <c r="G98" s="155"/>
      <c r="H98" s="155"/>
      <c r="I98" s="155"/>
      <c r="J98" s="165"/>
      <c r="K98" s="226">
        <f t="shared" si="1"/>
        <v>0</v>
      </c>
      <c r="L98" s="123" t="str">
        <f>IF(K98="error",Translation!A$174,"")</f>
        <v/>
      </c>
    </row>
    <row r="99" spans="1:12" ht="15.75" customHeight="1" x14ac:dyDescent="0.15">
      <c r="A99" s="164"/>
      <c r="B99" s="89" t="str">
        <f>+IFERROR(VLOOKUP(A99,ConsolidatedBudget!$A$40:$E$79,2,FALSE),"")</f>
        <v/>
      </c>
      <c r="C99" s="90" t="str">
        <f>+IFERROR(VLOOKUP(A99,ConsolidatedBudget!$A$40:$E$79,4,FALSE),"")</f>
        <v/>
      </c>
      <c r="D99" s="135"/>
      <c r="E99" s="135"/>
      <c r="F99" s="154"/>
      <c r="G99" s="155"/>
      <c r="H99" s="155"/>
      <c r="I99" s="155"/>
      <c r="J99" s="165"/>
      <c r="K99" s="226">
        <f t="shared" si="1"/>
        <v>0</v>
      </c>
      <c r="L99" s="123" t="str">
        <f>IF(K99="error",Translation!A$174,"")</f>
        <v/>
      </c>
    </row>
    <row r="100" spans="1:12" ht="15.75" customHeight="1" x14ac:dyDescent="0.15">
      <c r="A100" s="164"/>
      <c r="B100" s="89" t="str">
        <f>+IFERROR(VLOOKUP(A100,ConsolidatedBudget!$A$40:$E$79,2,FALSE),"")</f>
        <v/>
      </c>
      <c r="C100" s="90" t="str">
        <f>+IFERROR(VLOOKUP(A100,ConsolidatedBudget!$A$40:$E$79,4,FALSE),"")</f>
        <v/>
      </c>
      <c r="D100" s="135"/>
      <c r="E100" s="135"/>
      <c r="F100" s="154"/>
      <c r="G100" s="155"/>
      <c r="H100" s="155"/>
      <c r="I100" s="155"/>
      <c r="J100" s="165"/>
      <c r="K100" s="226">
        <f t="shared" si="1"/>
        <v>0</v>
      </c>
      <c r="L100" s="123" t="str">
        <f>IF(K100="error",Translation!A$174,"")</f>
        <v/>
      </c>
    </row>
    <row r="101" spans="1:12" ht="15.75" customHeight="1" x14ac:dyDescent="0.15">
      <c r="A101" s="164"/>
      <c r="B101" s="89" t="str">
        <f>+IFERROR(VLOOKUP(A101,ConsolidatedBudget!$A$40:$E$79,2,FALSE),"")</f>
        <v/>
      </c>
      <c r="C101" s="90" t="str">
        <f>+IFERROR(VLOOKUP(A101,ConsolidatedBudget!$A$40:$E$79,4,FALSE),"")</f>
        <v/>
      </c>
      <c r="D101" s="135"/>
      <c r="E101" s="135"/>
      <c r="F101" s="154"/>
      <c r="G101" s="155"/>
      <c r="H101" s="155"/>
      <c r="I101" s="155"/>
      <c r="J101" s="165"/>
      <c r="K101" s="226">
        <f t="shared" si="1"/>
        <v>0</v>
      </c>
      <c r="L101" s="123" t="str">
        <f>IF(K101="error",Translation!A$174,"")</f>
        <v/>
      </c>
    </row>
    <row r="102" spans="1:12" ht="15.75" customHeight="1" x14ac:dyDescent="0.15">
      <c r="A102" s="164"/>
      <c r="B102" s="89" t="str">
        <f>+IFERROR(VLOOKUP(A102,ConsolidatedBudget!$A$40:$E$79,2,FALSE),"")</f>
        <v/>
      </c>
      <c r="C102" s="90" t="str">
        <f>+IFERROR(VLOOKUP(A102,ConsolidatedBudget!$A$40:$E$79,4,FALSE),"")</f>
        <v/>
      </c>
      <c r="D102" s="135"/>
      <c r="E102" s="135"/>
      <c r="F102" s="154"/>
      <c r="G102" s="155"/>
      <c r="H102" s="155"/>
      <c r="I102" s="155"/>
      <c r="J102" s="165"/>
      <c r="K102" s="226">
        <f t="shared" si="1"/>
        <v>0</v>
      </c>
      <c r="L102" s="123" t="str">
        <f>IF(K102="error",Translation!A$174,"")</f>
        <v/>
      </c>
    </row>
    <row r="103" spans="1:12" ht="15.75" customHeight="1" x14ac:dyDescent="0.15">
      <c r="A103" s="164"/>
      <c r="B103" s="89" t="str">
        <f>+IFERROR(VLOOKUP(A103,ConsolidatedBudget!$A$40:$E$79,2,FALSE),"")</f>
        <v/>
      </c>
      <c r="C103" s="90" t="str">
        <f>+IFERROR(VLOOKUP(A103,ConsolidatedBudget!$A$40:$E$79,4,FALSE),"")</f>
        <v/>
      </c>
      <c r="D103" s="135"/>
      <c r="E103" s="135"/>
      <c r="F103" s="154"/>
      <c r="G103" s="155"/>
      <c r="H103" s="155"/>
      <c r="I103" s="155"/>
      <c r="J103" s="165"/>
      <c r="K103" s="226">
        <f t="shared" si="1"/>
        <v>0</v>
      </c>
      <c r="L103" s="123" t="str">
        <f>IF(K103="error",Translation!A$174,"")</f>
        <v/>
      </c>
    </row>
    <row r="104" spans="1:12" ht="15.75" customHeight="1" x14ac:dyDescent="0.15">
      <c r="A104" s="164"/>
      <c r="B104" s="89" t="str">
        <f>+IFERROR(VLOOKUP(A104,ConsolidatedBudget!$A$40:$E$79,2,FALSE),"")</f>
        <v/>
      </c>
      <c r="C104" s="90" t="str">
        <f>+IFERROR(VLOOKUP(A104,ConsolidatedBudget!$A$40:$E$79,4,FALSE),"")</f>
        <v/>
      </c>
      <c r="D104" s="135"/>
      <c r="E104" s="135"/>
      <c r="F104" s="154"/>
      <c r="G104" s="155"/>
      <c r="H104" s="155"/>
      <c r="I104" s="155"/>
      <c r="J104" s="165"/>
      <c r="K104" s="226">
        <f t="shared" si="1"/>
        <v>0</v>
      </c>
      <c r="L104" s="123" t="str">
        <f>IF(K104="error",Translation!A$174,"")</f>
        <v/>
      </c>
    </row>
    <row r="105" spans="1:12" ht="15.75" customHeight="1" x14ac:dyDescent="0.15">
      <c r="A105" s="164"/>
      <c r="B105" s="89" t="str">
        <f>+IFERROR(VLOOKUP(A105,ConsolidatedBudget!$A$40:$E$79,2,FALSE),"")</f>
        <v/>
      </c>
      <c r="C105" s="90" t="str">
        <f>+IFERROR(VLOOKUP(A105,ConsolidatedBudget!$A$40:$E$79,4,FALSE),"")</f>
        <v/>
      </c>
      <c r="D105" s="135"/>
      <c r="E105" s="135"/>
      <c r="F105" s="154"/>
      <c r="G105" s="155"/>
      <c r="H105" s="155"/>
      <c r="I105" s="155"/>
      <c r="J105" s="165"/>
      <c r="K105" s="226">
        <f t="shared" si="1"/>
        <v>0</v>
      </c>
      <c r="L105" s="123" t="str">
        <f>IF(K105="error",Translation!A$174,"")</f>
        <v/>
      </c>
    </row>
    <row r="106" spans="1:12" ht="15.75" customHeight="1" x14ac:dyDescent="0.15">
      <c r="A106" s="164"/>
      <c r="B106" s="89" t="str">
        <f>+IFERROR(VLOOKUP(A106,ConsolidatedBudget!$A$40:$E$79,2,FALSE),"")</f>
        <v/>
      </c>
      <c r="C106" s="90" t="str">
        <f>+IFERROR(VLOOKUP(A106,ConsolidatedBudget!$A$40:$E$79,4,FALSE),"")</f>
        <v/>
      </c>
      <c r="D106" s="135"/>
      <c r="E106" s="135"/>
      <c r="F106" s="154"/>
      <c r="G106" s="155"/>
      <c r="H106" s="155"/>
      <c r="I106" s="155"/>
      <c r="J106" s="165"/>
      <c r="K106" s="226">
        <f t="shared" si="1"/>
        <v>0</v>
      </c>
      <c r="L106" s="123" t="str">
        <f>IF(K106="error",Translation!A$174,"")</f>
        <v/>
      </c>
    </row>
    <row r="107" spans="1:12" ht="15.75" customHeight="1" x14ac:dyDescent="0.15">
      <c r="A107" s="164"/>
      <c r="B107" s="89" t="str">
        <f>+IFERROR(VLOOKUP(A107,ConsolidatedBudget!$A$40:$E$79,2,FALSE),"")</f>
        <v/>
      </c>
      <c r="C107" s="90" t="str">
        <f>+IFERROR(VLOOKUP(A107,ConsolidatedBudget!$A$40:$E$79,4,FALSE),"")</f>
        <v/>
      </c>
      <c r="D107" s="135"/>
      <c r="E107" s="135"/>
      <c r="F107" s="154"/>
      <c r="G107" s="155"/>
      <c r="H107" s="155"/>
      <c r="I107" s="155"/>
      <c r="J107" s="165"/>
      <c r="K107" s="226">
        <f t="shared" si="1"/>
        <v>0</v>
      </c>
      <c r="L107" s="123" t="str">
        <f>IF(K107="error",Translation!A$174,"")</f>
        <v/>
      </c>
    </row>
    <row r="108" spans="1:12" ht="15.75" customHeight="1" x14ac:dyDescent="0.15">
      <c r="A108" s="164"/>
      <c r="B108" s="89" t="str">
        <f>+IFERROR(VLOOKUP(A108,ConsolidatedBudget!$A$40:$E$79,2,FALSE),"")</f>
        <v/>
      </c>
      <c r="C108" s="90" t="str">
        <f>+IFERROR(VLOOKUP(A108,ConsolidatedBudget!$A$40:$E$79,4,FALSE),"")</f>
        <v/>
      </c>
      <c r="D108" s="135"/>
      <c r="E108" s="135"/>
      <c r="F108" s="154"/>
      <c r="G108" s="155"/>
      <c r="H108" s="155"/>
      <c r="I108" s="155"/>
      <c r="J108" s="165"/>
      <c r="K108" s="226">
        <f t="shared" si="1"/>
        <v>0</v>
      </c>
      <c r="L108" s="123" t="str">
        <f>IF(K108="error",Translation!A$174,"")</f>
        <v/>
      </c>
    </row>
    <row r="109" spans="1:12" ht="15.75" customHeight="1" x14ac:dyDescent="0.15">
      <c r="A109" s="164"/>
      <c r="B109" s="89" t="str">
        <f>+IFERROR(VLOOKUP(A109,ConsolidatedBudget!$A$40:$E$79,2,FALSE),"")</f>
        <v/>
      </c>
      <c r="C109" s="90" t="str">
        <f>+IFERROR(VLOOKUP(A109,ConsolidatedBudget!$A$40:$E$79,4,FALSE),"")</f>
        <v/>
      </c>
      <c r="D109" s="135"/>
      <c r="E109" s="135"/>
      <c r="F109" s="154"/>
      <c r="G109" s="155"/>
      <c r="H109" s="155"/>
      <c r="I109" s="155"/>
      <c r="J109" s="165"/>
      <c r="K109" s="226">
        <f t="shared" si="1"/>
        <v>0</v>
      </c>
      <c r="L109" s="123" t="str">
        <f>IF(K109="error",Translation!A$174,"")</f>
        <v/>
      </c>
    </row>
    <row r="110" spans="1:12" ht="15.75" customHeight="1" x14ac:dyDescent="0.15">
      <c r="A110" s="164"/>
      <c r="B110" s="89" t="str">
        <f>+IFERROR(VLOOKUP(A110,ConsolidatedBudget!$A$40:$E$79,2,FALSE),"")</f>
        <v/>
      </c>
      <c r="C110" s="90" t="str">
        <f>+IFERROR(VLOOKUP(A110,ConsolidatedBudget!$A$40:$E$79,4,FALSE),"")</f>
        <v/>
      </c>
      <c r="D110" s="135"/>
      <c r="E110" s="135"/>
      <c r="F110" s="154"/>
      <c r="G110" s="155"/>
      <c r="H110" s="155"/>
      <c r="I110" s="155"/>
      <c r="J110" s="165"/>
      <c r="K110" s="226">
        <f t="shared" si="1"/>
        <v>0</v>
      </c>
      <c r="L110" s="123" t="str">
        <f>IF(K110="error",Translation!A$174,"")</f>
        <v/>
      </c>
    </row>
    <row r="111" spans="1:12" ht="15.75" customHeight="1" x14ac:dyDescent="0.15">
      <c r="A111" s="164"/>
      <c r="B111" s="89" t="str">
        <f>+IFERROR(VLOOKUP(A111,ConsolidatedBudget!$A$40:$E$79,2,FALSE),"")</f>
        <v/>
      </c>
      <c r="C111" s="90" t="str">
        <f>+IFERROR(VLOOKUP(A111,ConsolidatedBudget!$A$40:$E$79,4,FALSE),"")</f>
        <v/>
      </c>
      <c r="D111" s="135"/>
      <c r="E111" s="135"/>
      <c r="F111" s="154"/>
      <c r="G111" s="155"/>
      <c r="H111" s="155"/>
      <c r="I111" s="155"/>
      <c r="J111" s="165"/>
      <c r="K111" s="226">
        <f t="shared" si="1"/>
        <v>0</v>
      </c>
      <c r="L111" s="123" t="str">
        <f>IF(K111="error",Translation!A$174,"")</f>
        <v/>
      </c>
    </row>
    <row r="112" spans="1:12" ht="15.75" customHeight="1" x14ac:dyDescent="0.15">
      <c r="A112" s="164"/>
      <c r="B112" s="89" t="str">
        <f>+IFERROR(VLOOKUP(A112,ConsolidatedBudget!$A$40:$E$79,2,FALSE),"")</f>
        <v/>
      </c>
      <c r="C112" s="90" t="str">
        <f>+IFERROR(VLOOKUP(A112,ConsolidatedBudget!$A$40:$E$79,4,FALSE),"")</f>
        <v/>
      </c>
      <c r="D112" s="135"/>
      <c r="E112" s="135"/>
      <c r="F112" s="154"/>
      <c r="G112" s="155"/>
      <c r="H112" s="155"/>
      <c r="I112" s="155"/>
      <c r="J112" s="165"/>
      <c r="K112" s="226">
        <f t="shared" si="1"/>
        <v>0</v>
      </c>
      <c r="L112" s="123" t="str">
        <f>IF(K112="error",Translation!A$174,"")</f>
        <v/>
      </c>
    </row>
    <row r="113" spans="1:12" ht="15.75" customHeight="1" x14ac:dyDescent="0.15">
      <c r="A113" s="164"/>
      <c r="B113" s="89" t="str">
        <f>+IFERROR(VLOOKUP(A113,ConsolidatedBudget!$A$40:$E$79,2,FALSE),"")</f>
        <v/>
      </c>
      <c r="C113" s="90" t="str">
        <f>+IFERROR(VLOOKUP(A113,ConsolidatedBudget!$A$40:$E$79,4,FALSE),"")</f>
        <v/>
      </c>
      <c r="D113" s="135"/>
      <c r="E113" s="135"/>
      <c r="F113" s="154"/>
      <c r="G113" s="155"/>
      <c r="H113" s="155"/>
      <c r="I113" s="155"/>
      <c r="J113" s="165"/>
      <c r="K113" s="226">
        <f t="shared" si="1"/>
        <v>0</v>
      </c>
      <c r="L113" s="123" t="str">
        <f>IF(K113="error",Translation!A$174,"")</f>
        <v/>
      </c>
    </row>
    <row r="114" spans="1:12" ht="15.75" customHeight="1" x14ac:dyDescent="0.15">
      <c r="A114" s="164"/>
      <c r="B114" s="89" t="str">
        <f>+IFERROR(VLOOKUP(A114,ConsolidatedBudget!$A$40:$E$79,2,FALSE),"")</f>
        <v/>
      </c>
      <c r="C114" s="90" t="str">
        <f>+IFERROR(VLOOKUP(A114,ConsolidatedBudget!$A$40:$E$79,4,FALSE),"")</f>
        <v/>
      </c>
      <c r="D114" s="135"/>
      <c r="E114" s="135"/>
      <c r="F114" s="154"/>
      <c r="G114" s="155"/>
      <c r="H114" s="155"/>
      <c r="I114" s="155"/>
      <c r="J114" s="165"/>
      <c r="K114" s="226">
        <f t="shared" si="1"/>
        <v>0</v>
      </c>
      <c r="L114" s="123" t="str">
        <f>IF(K114="error",Translation!A$174,"")</f>
        <v/>
      </c>
    </row>
    <row r="115" spans="1:12" ht="15.75" customHeight="1" x14ac:dyDescent="0.15">
      <c r="A115" s="164"/>
      <c r="B115" s="89" t="str">
        <f>+IFERROR(VLOOKUP(A115,ConsolidatedBudget!$A$40:$E$79,2,FALSE),"")</f>
        <v/>
      </c>
      <c r="C115" s="90" t="str">
        <f>+IFERROR(VLOOKUP(A115,ConsolidatedBudget!$A$40:$E$79,4,FALSE),"")</f>
        <v/>
      </c>
      <c r="D115" s="135"/>
      <c r="E115" s="135"/>
      <c r="F115" s="154"/>
      <c r="G115" s="155"/>
      <c r="H115" s="155"/>
      <c r="I115" s="155"/>
      <c r="J115" s="165"/>
      <c r="K115" s="226">
        <f t="shared" si="1"/>
        <v>0</v>
      </c>
      <c r="L115" s="123" t="str">
        <f>IF(K115="error",Translation!A$174,"")</f>
        <v/>
      </c>
    </row>
    <row r="116" spans="1:12" ht="15.75" customHeight="1" x14ac:dyDescent="0.15">
      <c r="A116" s="164"/>
      <c r="B116" s="89" t="str">
        <f>+IFERROR(VLOOKUP(A116,ConsolidatedBudget!$A$40:$E$79,2,FALSE),"")</f>
        <v/>
      </c>
      <c r="C116" s="90" t="str">
        <f>+IFERROR(VLOOKUP(A116,ConsolidatedBudget!$A$40:$E$79,4,FALSE),"")</f>
        <v/>
      </c>
      <c r="D116" s="135"/>
      <c r="E116" s="135"/>
      <c r="F116" s="154"/>
      <c r="G116" s="155"/>
      <c r="H116" s="155"/>
      <c r="I116" s="155"/>
      <c r="J116" s="165"/>
      <c r="K116" s="226">
        <f t="shared" si="1"/>
        <v>0</v>
      </c>
      <c r="L116" s="123" t="str">
        <f>IF(K116="error",Translation!A$174,"")</f>
        <v/>
      </c>
    </row>
    <row r="117" spans="1:12" ht="15.75" customHeight="1" x14ac:dyDescent="0.15">
      <c r="A117" s="164"/>
      <c r="B117" s="89" t="str">
        <f>+IFERROR(VLOOKUP(A117,ConsolidatedBudget!$A$40:$E$79,2,FALSE),"")</f>
        <v/>
      </c>
      <c r="C117" s="90" t="str">
        <f>+IFERROR(VLOOKUP(A117,ConsolidatedBudget!$A$40:$E$79,4,FALSE),"")</f>
        <v/>
      </c>
      <c r="D117" s="135"/>
      <c r="E117" s="135"/>
      <c r="F117" s="154"/>
      <c r="G117" s="155"/>
      <c r="H117" s="155"/>
      <c r="I117" s="155"/>
      <c r="J117" s="165"/>
      <c r="K117" s="226">
        <f t="shared" si="1"/>
        <v>0</v>
      </c>
      <c r="L117" s="123" t="str">
        <f>IF(K117="error",Translation!A$174,"")</f>
        <v/>
      </c>
    </row>
    <row r="118" spans="1:12" ht="15.75" customHeight="1" x14ac:dyDescent="0.15">
      <c r="A118" s="164"/>
      <c r="B118" s="89" t="str">
        <f>+IFERROR(VLOOKUP(A118,ConsolidatedBudget!$A$40:$E$79,2,FALSE),"")</f>
        <v/>
      </c>
      <c r="C118" s="90" t="str">
        <f>+IFERROR(VLOOKUP(A118,ConsolidatedBudget!$A$40:$E$79,4,FALSE),"")</f>
        <v/>
      </c>
      <c r="D118" s="135"/>
      <c r="E118" s="135"/>
      <c r="F118" s="154"/>
      <c r="G118" s="155"/>
      <c r="H118" s="155"/>
      <c r="I118" s="155"/>
      <c r="J118" s="165"/>
      <c r="K118" s="226">
        <f t="shared" si="1"/>
        <v>0</v>
      </c>
      <c r="L118" s="123" t="str">
        <f>IF(K118="error",Translation!A$174,"")</f>
        <v/>
      </c>
    </row>
    <row r="119" spans="1:12" ht="15.75" customHeight="1" x14ac:dyDescent="0.15">
      <c r="A119" s="164"/>
      <c r="B119" s="89" t="str">
        <f>+IFERROR(VLOOKUP(A119,ConsolidatedBudget!$A$40:$E$79,2,FALSE),"")</f>
        <v/>
      </c>
      <c r="C119" s="90" t="str">
        <f>+IFERROR(VLOOKUP(A119,ConsolidatedBudget!$A$40:$E$79,4,FALSE),"")</f>
        <v/>
      </c>
      <c r="D119" s="135"/>
      <c r="E119" s="135"/>
      <c r="F119" s="154"/>
      <c r="G119" s="155"/>
      <c r="H119" s="155"/>
      <c r="I119" s="155"/>
      <c r="J119" s="165"/>
      <c r="K119" s="226">
        <f t="shared" si="1"/>
        <v>0</v>
      </c>
      <c r="L119" s="123" t="str">
        <f>IF(K119="error",Translation!A$174,"")</f>
        <v/>
      </c>
    </row>
    <row r="120" spans="1:12" ht="15.75" customHeight="1" x14ac:dyDescent="0.15">
      <c r="A120" s="164"/>
      <c r="B120" s="89" t="str">
        <f>+IFERROR(VLOOKUP(A120,ConsolidatedBudget!$A$40:$E$79,2,FALSE),"")</f>
        <v/>
      </c>
      <c r="C120" s="90" t="str">
        <f>+IFERROR(VLOOKUP(A120,ConsolidatedBudget!$A$40:$E$79,4,FALSE),"")</f>
        <v/>
      </c>
      <c r="D120" s="135"/>
      <c r="E120" s="135"/>
      <c r="F120" s="154"/>
      <c r="G120" s="155"/>
      <c r="H120" s="155"/>
      <c r="I120" s="155"/>
      <c r="J120" s="165"/>
      <c r="K120" s="226">
        <f t="shared" si="1"/>
        <v>0</v>
      </c>
      <c r="L120" s="123" t="str">
        <f>IF(K120="error",Translation!A$174,"")</f>
        <v/>
      </c>
    </row>
    <row r="121" spans="1:12" ht="15.75" customHeight="1" x14ac:dyDescent="0.15">
      <c r="A121" s="164"/>
      <c r="B121" s="89" t="str">
        <f>+IFERROR(VLOOKUP(A121,ConsolidatedBudget!$A$40:$E$79,2,FALSE),"")</f>
        <v/>
      </c>
      <c r="C121" s="90" t="str">
        <f>+IFERROR(VLOOKUP(A121,ConsolidatedBudget!$A$40:$E$79,4,FALSE),"")</f>
        <v/>
      </c>
      <c r="D121" s="135"/>
      <c r="E121" s="135"/>
      <c r="F121" s="154"/>
      <c r="G121" s="155"/>
      <c r="H121" s="155"/>
      <c r="I121" s="155"/>
      <c r="J121" s="165"/>
      <c r="K121" s="226">
        <f t="shared" si="1"/>
        <v>0</v>
      </c>
      <c r="L121" s="123" t="str">
        <f>IF(K121="error",Translation!A$174,"")</f>
        <v/>
      </c>
    </row>
    <row r="122" spans="1:12" ht="15.75" customHeight="1" x14ac:dyDescent="0.15">
      <c r="A122" s="164"/>
      <c r="B122" s="89" t="str">
        <f>+IFERROR(VLOOKUP(A122,ConsolidatedBudget!$A$40:$E$79,2,FALSE),"")</f>
        <v/>
      </c>
      <c r="C122" s="90" t="str">
        <f>+IFERROR(VLOOKUP(A122,ConsolidatedBudget!$A$40:$E$79,4,FALSE),"")</f>
        <v/>
      </c>
      <c r="D122" s="135"/>
      <c r="E122" s="135"/>
      <c r="F122" s="154"/>
      <c r="G122" s="155"/>
      <c r="H122" s="155"/>
      <c r="I122" s="155"/>
      <c r="J122" s="165"/>
      <c r="K122" s="226">
        <f t="shared" si="1"/>
        <v>0</v>
      </c>
      <c r="L122" s="123" t="str">
        <f>IF(K122="error",Translation!A$174,"")</f>
        <v/>
      </c>
    </row>
    <row r="123" spans="1:12" ht="15.75" customHeight="1" x14ac:dyDescent="0.15">
      <c r="A123" s="164"/>
      <c r="B123" s="89" t="str">
        <f>+IFERROR(VLOOKUP(A123,ConsolidatedBudget!$A$40:$E$79,2,FALSE),"")</f>
        <v/>
      </c>
      <c r="C123" s="90" t="str">
        <f>+IFERROR(VLOOKUP(A123,ConsolidatedBudget!$A$40:$E$79,4,FALSE),"")</f>
        <v/>
      </c>
      <c r="D123" s="135"/>
      <c r="E123" s="135"/>
      <c r="F123" s="154"/>
      <c r="G123" s="155"/>
      <c r="H123" s="155"/>
      <c r="I123" s="155"/>
      <c r="J123" s="165"/>
      <c r="K123" s="226">
        <f t="shared" si="1"/>
        <v>0</v>
      </c>
      <c r="L123" s="123" t="str">
        <f>IF(K123="error",Translation!A$174,"")</f>
        <v/>
      </c>
    </row>
    <row r="124" spans="1:12" ht="15.75" customHeight="1" x14ac:dyDescent="0.15">
      <c r="A124" s="164"/>
      <c r="B124" s="89" t="str">
        <f>+IFERROR(VLOOKUP(A124,ConsolidatedBudget!$A$40:$E$79,2,FALSE),"")</f>
        <v/>
      </c>
      <c r="C124" s="90" t="str">
        <f>+IFERROR(VLOOKUP(A124,ConsolidatedBudget!$A$40:$E$79,4,FALSE),"")</f>
        <v/>
      </c>
      <c r="D124" s="135"/>
      <c r="E124" s="135"/>
      <c r="F124" s="154"/>
      <c r="G124" s="155"/>
      <c r="H124" s="155"/>
      <c r="I124" s="155"/>
      <c r="J124" s="165"/>
      <c r="K124" s="226">
        <f t="shared" si="1"/>
        <v>0</v>
      </c>
      <c r="L124" s="123" t="str">
        <f>IF(K124="error",Translation!A$174,"")</f>
        <v/>
      </c>
    </row>
    <row r="125" spans="1:12" ht="15.75" customHeight="1" x14ac:dyDescent="0.15">
      <c r="A125" s="164"/>
      <c r="B125" s="89" t="str">
        <f>+IFERROR(VLOOKUP(A125,ConsolidatedBudget!$A$40:$E$79,2,FALSE),"")</f>
        <v/>
      </c>
      <c r="C125" s="90" t="str">
        <f>+IFERROR(VLOOKUP(A125,ConsolidatedBudget!$A$40:$E$79,4,FALSE),"")</f>
        <v/>
      </c>
      <c r="D125" s="135"/>
      <c r="E125" s="135"/>
      <c r="F125" s="154"/>
      <c r="G125" s="155"/>
      <c r="H125" s="155"/>
      <c r="I125" s="155"/>
      <c r="J125" s="165"/>
      <c r="K125" s="226">
        <f t="shared" si="1"/>
        <v>0</v>
      </c>
      <c r="L125" s="123" t="str">
        <f>IF(K125="error",Translation!A$174,"")</f>
        <v/>
      </c>
    </row>
    <row r="126" spans="1:12" ht="15.75" customHeight="1" x14ac:dyDescent="0.15">
      <c r="A126" s="164"/>
      <c r="B126" s="89" t="str">
        <f>+IFERROR(VLOOKUP(A126,ConsolidatedBudget!$A$40:$E$79,2,FALSE),"")</f>
        <v/>
      </c>
      <c r="C126" s="90" t="str">
        <f>+IFERROR(VLOOKUP(A126,ConsolidatedBudget!$A$40:$E$79,4,FALSE),"")</f>
        <v/>
      </c>
      <c r="D126" s="135"/>
      <c r="E126" s="135"/>
      <c r="F126" s="154"/>
      <c r="G126" s="155"/>
      <c r="H126" s="155"/>
      <c r="I126" s="155"/>
      <c r="J126" s="165"/>
      <c r="K126" s="226">
        <f t="shared" si="1"/>
        <v>0</v>
      </c>
      <c r="L126" s="123" t="str">
        <f>IF(K126="error",Translation!A$174,"")</f>
        <v/>
      </c>
    </row>
    <row r="127" spans="1:12" ht="15.75" customHeight="1" x14ac:dyDescent="0.15">
      <c r="A127" s="164"/>
      <c r="B127" s="89" t="str">
        <f>+IFERROR(VLOOKUP(A127,ConsolidatedBudget!$A$40:$E$79,2,FALSE),"")</f>
        <v/>
      </c>
      <c r="C127" s="90" t="str">
        <f>+IFERROR(VLOOKUP(A127,ConsolidatedBudget!$A$40:$E$79,4,FALSE),"")</f>
        <v/>
      </c>
      <c r="D127" s="135"/>
      <c r="E127" s="135"/>
      <c r="F127" s="154"/>
      <c r="G127" s="155"/>
      <c r="H127" s="155"/>
      <c r="I127" s="155"/>
      <c r="J127" s="165"/>
      <c r="K127" s="226">
        <f t="shared" si="1"/>
        <v>0</v>
      </c>
      <c r="L127" s="123" t="str">
        <f>IF(K127="error",Translation!A$174,"")</f>
        <v/>
      </c>
    </row>
    <row r="128" spans="1:12" ht="15.75" customHeight="1" x14ac:dyDescent="0.15">
      <c r="A128" s="164"/>
      <c r="B128" s="89" t="str">
        <f>+IFERROR(VLOOKUP(A128,ConsolidatedBudget!$A$40:$E$79,2,FALSE),"")</f>
        <v/>
      </c>
      <c r="C128" s="90" t="str">
        <f>+IFERROR(VLOOKUP(A128,ConsolidatedBudget!$A$40:$E$79,4,FALSE),"")</f>
        <v/>
      </c>
      <c r="D128" s="135"/>
      <c r="E128" s="135"/>
      <c r="F128" s="154"/>
      <c r="G128" s="155"/>
      <c r="H128" s="155"/>
      <c r="I128" s="155"/>
      <c r="J128" s="165"/>
      <c r="K128" s="226">
        <f t="shared" si="1"/>
        <v>0</v>
      </c>
      <c r="L128" s="123" t="str">
        <f>IF(K128="error",Translation!A$174,"")</f>
        <v/>
      </c>
    </row>
    <row r="129" spans="1:12" ht="15.75" customHeight="1" x14ac:dyDescent="0.15">
      <c r="A129" s="164"/>
      <c r="B129" s="89" t="str">
        <f>+IFERROR(VLOOKUP(A129,ConsolidatedBudget!$A$40:$E$79,2,FALSE),"")</f>
        <v/>
      </c>
      <c r="C129" s="90" t="str">
        <f>+IFERROR(VLOOKUP(A129,ConsolidatedBudget!$A$40:$E$79,4,FALSE),"")</f>
        <v/>
      </c>
      <c r="D129" s="135"/>
      <c r="E129" s="135"/>
      <c r="F129" s="154"/>
      <c r="G129" s="155"/>
      <c r="H129" s="155"/>
      <c r="I129" s="155"/>
      <c r="J129" s="165"/>
      <c r="K129" s="226">
        <f t="shared" si="1"/>
        <v>0</v>
      </c>
      <c r="L129" s="123" t="str">
        <f>IF(K129="error",Translation!A$174,"")</f>
        <v/>
      </c>
    </row>
    <row r="130" spans="1:12" ht="15.75" customHeight="1" x14ac:dyDescent="0.15">
      <c r="A130" s="164"/>
      <c r="B130" s="89" t="str">
        <f>+IFERROR(VLOOKUP(A130,ConsolidatedBudget!$A$40:$E$79,2,FALSE),"")</f>
        <v/>
      </c>
      <c r="C130" s="90" t="str">
        <f>+IFERROR(VLOOKUP(A130,ConsolidatedBudget!$A$40:$E$79,4,FALSE),"")</f>
        <v/>
      </c>
      <c r="D130" s="135"/>
      <c r="E130" s="135"/>
      <c r="F130" s="154"/>
      <c r="G130" s="155"/>
      <c r="H130" s="155"/>
      <c r="I130" s="155"/>
      <c r="J130" s="165"/>
      <c r="K130" s="226">
        <f t="shared" si="1"/>
        <v>0</v>
      </c>
      <c r="L130" s="123" t="str">
        <f>IF(K130="error",Translation!A$174,"")</f>
        <v/>
      </c>
    </row>
    <row r="131" spans="1:12" ht="15.75" customHeight="1" x14ac:dyDescent="0.15">
      <c r="A131" s="164"/>
      <c r="B131" s="89" t="str">
        <f>+IFERROR(VLOOKUP(A131,ConsolidatedBudget!$A$40:$E$79,2,FALSE),"")</f>
        <v/>
      </c>
      <c r="C131" s="90" t="str">
        <f>+IFERROR(VLOOKUP(A131,ConsolidatedBudget!$A$40:$E$79,4,FALSE),"")</f>
        <v/>
      </c>
      <c r="D131" s="135"/>
      <c r="E131" s="135"/>
      <c r="F131" s="154"/>
      <c r="G131" s="155"/>
      <c r="H131" s="155"/>
      <c r="I131" s="155"/>
      <c r="J131" s="165"/>
      <c r="K131" s="226">
        <f t="shared" si="1"/>
        <v>0</v>
      </c>
      <c r="L131" s="123" t="str">
        <f>IF(K131="error",Translation!A$174,"")</f>
        <v/>
      </c>
    </row>
    <row r="132" spans="1:12" ht="15.75" customHeight="1" x14ac:dyDescent="0.15">
      <c r="A132" s="164"/>
      <c r="B132" s="89" t="str">
        <f>+IFERROR(VLOOKUP(A132,ConsolidatedBudget!$A$40:$E$79,2,FALSE),"")</f>
        <v/>
      </c>
      <c r="C132" s="90" t="str">
        <f>+IFERROR(VLOOKUP(A132,ConsolidatedBudget!$A$40:$E$79,4,FALSE),"")</f>
        <v/>
      </c>
      <c r="D132" s="135"/>
      <c r="E132" s="135"/>
      <c r="F132" s="154"/>
      <c r="G132" s="155"/>
      <c r="H132" s="155"/>
      <c r="I132" s="155"/>
      <c r="J132" s="165"/>
      <c r="K132" s="226">
        <f t="shared" ref="K132:K195" si="2">IF(ISBLANK(A132),0,IF(OR(ISBLANK(B132),ISBLANK(C132),ISBLANK(D132),ISBLANK(E132),ISBLANK(F132)),"ERROR",(G132*((H132*I132)+J132))))</f>
        <v>0</v>
      </c>
      <c r="L132" s="123" t="str">
        <f>IF(K132="error",Translation!A$174,"")</f>
        <v/>
      </c>
    </row>
    <row r="133" spans="1:12" ht="15.75" customHeight="1" x14ac:dyDescent="0.15">
      <c r="A133" s="164"/>
      <c r="B133" s="89" t="str">
        <f>+IFERROR(VLOOKUP(A133,ConsolidatedBudget!$A$40:$E$79,2,FALSE),"")</f>
        <v/>
      </c>
      <c r="C133" s="90" t="str">
        <f>+IFERROR(VLOOKUP(A133,ConsolidatedBudget!$A$40:$E$79,4,FALSE),"")</f>
        <v/>
      </c>
      <c r="D133" s="135"/>
      <c r="E133" s="135"/>
      <c r="F133" s="154"/>
      <c r="G133" s="155"/>
      <c r="H133" s="155"/>
      <c r="I133" s="155"/>
      <c r="J133" s="165"/>
      <c r="K133" s="226">
        <f t="shared" si="2"/>
        <v>0</v>
      </c>
      <c r="L133" s="123" t="str">
        <f>IF(K133="error",Translation!A$174,"")</f>
        <v/>
      </c>
    </row>
    <row r="134" spans="1:12" ht="15.75" customHeight="1" x14ac:dyDescent="0.15">
      <c r="A134" s="164"/>
      <c r="B134" s="89" t="str">
        <f>+IFERROR(VLOOKUP(A134,ConsolidatedBudget!$A$40:$E$79,2,FALSE),"")</f>
        <v/>
      </c>
      <c r="C134" s="90" t="str">
        <f>+IFERROR(VLOOKUP(A134,ConsolidatedBudget!$A$40:$E$79,4,FALSE),"")</f>
        <v/>
      </c>
      <c r="D134" s="135"/>
      <c r="E134" s="135"/>
      <c r="F134" s="154"/>
      <c r="G134" s="155"/>
      <c r="H134" s="155"/>
      <c r="I134" s="155"/>
      <c r="J134" s="165"/>
      <c r="K134" s="226">
        <f t="shared" si="2"/>
        <v>0</v>
      </c>
      <c r="L134" s="123" t="str">
        <f>IF(K134="error",Translation!A$174,"")</f>
        <v/>
      </c>
    </row>
    <row r="135" spans="1:12" ht="15.75" customHeight="1" x14ac:dyDescent="0.15">
      <c r="A135" s="164"/>
      <c r="B135" s="89" t="str">
        <f>+IFERROR(VLOOKUP(A135,ConsolidatedBudget!$A$40:$E$79,2,FALSE),"")</f>
        <v/>
      </c>
      <c r="C135" s="90" t="str">
        <f>+IFERROR(VLOOKUP(A135,ConsolidatedBudget!$A$40:$E$79,4,FALSE),"")</f>
        <v/>
      </c>
      <c r="D135" s="135"/>
      <c r="E135" s="135"/>
      <c r="F135" s="154"/>
      <c r="G135" s="155"/>
      <c r="H135" s="155"/>
      <c r="I135" s="155"/>
      <c r="J135" s="165"/>
      <c r="K135" s="226">
        <f t="shared" si="2"/>
        <v>0</v>
      </c>
      <c r="L135" s="123" t="str">
        <f>IF(K135="error",Translation!A$174,"")</f>
        <v/>
      </c>
    </row>
    <row r="136" spans="1:12" ht="15.75" customHeight="1" x14ac:dyDescent="0.15">
      <c r="A136" s="164"/>
      <c r="B136" s="89" t="str">
        <f>+IFERROR(VLOOKUP(A136,ConsolidatedBudget!$A$40:$E$79,2,FALSE),"")</f>
        <v/>
      </c>
      <c r="C136" s="90" t="str">
        <f>+IFERROR(VLOOKUP(A136,ConsolidatedBudget!$A$40:$E$79,4,FALSE),"")</f>
        <v/>
      </c>
      <c r="D136" s="135"/>
      <c r="E136" s="135"/>
      <c r="F136" s="154"/>
      <c r="G136" s="155"/>
      <c r="H136" s="155"/>
      <c r="I136" s="155"/>
      <c r="J136" s="165"/>
      <c r="K136" s="226">
        <f t="shared" si="2"/>
        <v>0</v>
      </c>
      <c r="L136" s="123" t="str">
        <f>IF(K136="error",Translation!A$174,"")</f>
        <v/>
      </c>
    </row>
    <row r="137" spans="1:12" ht="15.75" customHeight="1" x14ac:dyDescent="0.15">
      <c r="A137" s="164"/>
      <c r="B137" s="89" t="str">
        <f>+IFERROR(VLOOKUP(A137,ConsolidatedBudget!$A$40:$E$79,2,FALSE),"")</f>
        <v/>
      </c>
      <c r="C137" s="90" t="str">
        <f>+IFERROR(VLOOKUP(A137,ConsolidatedBudget!$A$40:$E$79,4,FALSE),"")</f>
        <v/>
      </c>
      <c r="D137" s="135"/>
      <c r="E137" s="135"/>
      <c r="F137" s="154"/>
      <c r="G137" s="155"/>
      <c r="H137" s="155"/>
      <c r="I137" s="155"/>
      <c r="J137" s="165"/>
      <c r="K137" s="226">
        <f t="shared" si="2"/>
        <v>0</v>
      </c>
      <c r="L137" s="123" t="str">
        <f>IF(K137="error",Translation!A$174,"")</f>
        <v/>
      </c>
    </row>
    <row r="138" spans="1:12" ht="15.75" customHeight="1" x14ac:dyDescent="0.15">
      <c r="A138" s="164"/>
      <c r="B138" s="89" t="str">
        <f>+IFERROR(VLOOKUP(A138,ConsolidatedBudget!$A$40:$E$79,2,FALSE),"")</f>
        <v/>
      </c>
      <c r="C138" s="90" t="str">
        <f>+IFERROR(VLOOKUP(A138,ConsolidatedBudget!$A$40:$E$79,4,FALSE),"")</f>
        <v/>
      </c>
      <c r="D138" s="135"/>
      <c r="E138" s="135"/>
      <c r="F138" s="154"/>
      <c r="G138" s="155"/>
      <c r="H138" s="155"/>
      <c r="I138" s="155"/>
      <c r="J138" s="165"/>
      <c r="K138" s="226">
        <f t="shared" si="2"/>
        <v>0</v>
      </c>
      <c r="L138" s="123" t="str">
        <f>IF(K138="error",Translation!A$174,"")</f>
        <v/>
      </c>
    </row>
    <row r="139" spans="1:12" ht="15.75" customHeight="1" x14ac:dyDescent="0.15">
      <c r="A139" s="164"/>
      <c r="B139" s="89" t="str">
        <f>+IFERROR(VLOOKUP(A139,ConsolidatedBudget!$A$40:$E$79,2,FALSE),"")</f>
        <v/>
      </c>
      <c r="C139" s="90" t="str">
        <f>+IFERROR(VLOOKUP(A139,ConsolidatedBudget!$A$40:$E$79,4,FALSE),"")</f>
        <v/>
      </c>
      <c r="D139" s="135"/>
      <c r="E139" s="135"/>
      <c r="F139" s="154"/>
      <c r="G139" s="155"/>
      <c r="H139" s="155"/>
      <c r="I139" s="155"/>
      <c r="J139" s="165"/>
      <c r="K139" s="226">
        <f t="shared" si="2"/>
        <v>0</v>
      </c>
      <c r="L139" s="123" t="str">
        <f>IF(K139="error",Translation!A$174,"")</f>
        <v/>
      </c>
    </row>
    <row r="140" spans="1:12" ht="15.75" customHeight="1" x14ac:dyDescent="0.15">
      <c r="A140" s="164"/>
      <c r="B140" s="89" t="str">
        <f>+IFERROR(VLOOKUP(A140,ConsolidatedBudget!$A$40:$E$79,2,FALSE),"")</f>
        <v/>
      </c>
      <c r="C140" s="90" t="str">
        <f>+IFERROR(VLOOKUP(A140,ConsolidatedBudget!$A$40:$E$79,4,FALSE),"")</f>
        <v/>
      </c>
      <c r="D140" s="135"/>
      <c r="E140" s="135"/>
      <c r="F140" s="154"/>
      <c r="G140" s="155"/>
      <c r="H140" s="155"/>
      <c r="I140" s="155"/>
      <c r="J140" s="165"/>
      <c r="K140" s="226">
        <f t="shared" si="2"/>
        <v>0</v>
      </c>
      <c r="L140" s="123" t="str">
        <f>IF(K140="error",Translation!A$174,"")</f>
        <v/>
      </c>
    </row>
    <row r="141" spans="1:12" ht="15.75" customHeight="1" x14ac:dyDescent="0.15">
      <c r="A141" s="164"/>
      <c r="B141" s="89" t="str">
        <f>+IFERROR(VLOOKUP(A141,ConsolidatedBudget!$A$40:$E$79,2,FALSE),"")</f>
        <v/>
      </c>
      <c r="C141" s="90" t="str">
        <f>+IFERROR(VLOOKUP(A141,ConsolidatedBudget!$A$40:$E$79,4,FALSE),"")</f>
        <v/>
      </c>
      <c r="D141" s="135"/>
      <c r="E141" s="135"/>
      <c r="F141" s="154"/>
      <c r="G141" s="155"/>
      <c r="H141" s="155"/>
      <c r="I141" s="155"/>
      <c r="J141" s="165"/>
      <c r="K141" s="226">
        <f t="shared" si="2"/>
        <v>0</v>
      </c>
      <c r="L141" s="123" t="str">
        <f>IF(K141="error",Translation!A$174,"")</f>
        <v/>
      </c>
    </row>
    <row r="142" spans="1:12" ht="15.75" customHeight="1" x14ac:dyDescent="0.15">
      <c r="A142" s="164"/>
      <c r="B142" s="89" t="str">
        <f>+IFERROR(VLOOKUP(A142,ConsolidatedBudget!$A$40:$E$79,2,FALSE),"")</f>
        <v/>
      </c>
      <c r="C142" s="90" t="str">
        <f>+IFERROR(VLOOKUP(A142,ConsolidatedBudget!$A$40:$E$79,4,FALSE),"")</f>
        <v/>
      </c>
      <c r="D142" s="135"/>
      <c r="E142" s="135"/>
      <c r="F142" s="154"/>
      <c r="G142" s="155"/>
      <c r="H142" s="155"/>
      <c r="I142" s="155"/>
      <c r="J142" s="165"/>
      <c r="K142" s="226">
        <f t="shared" si="2"/>
        <v>0</v>
      </c>
      <c r="L142" s="123" t="str">
        <f>IF(K142="error",Translation!A$174,"")</f>
        <v/>
      </c>
    </row>
    <row r="143" spans="1:12" ht="15.75" customHeight="1" x14ac:dyDescent="0.15">
      <c r="A143" s="164"/>
      <c r="B143" s="89" t="str">
        <f>+IFERROR(VLOOKUP(A143,ConsolidatedBudget!$A$40:$E$79,2,FALSE),"")</f>
        <v/>
      </c>
      <c r="C143" s="90" t="str">
        <f>+IFERROR(VLOOKUP(A143,ConsolidatedBudget!$A$40:$E$79,4,FALSE),"")</f>
        <v/>
      </c>
      <c r="D143" s="135"/>
      <c r="E143" s="135"/>
      <c r="F143" s="154"/>
      <c r="G143" s="155"/>
      <c r="H143" s="155"/>
      <c r="I143" s="155"/>
      <c r="J143" s="165"/>
      <c r="K143" s="226">
        <f t="shared" si="2"/>
        <v>0</v>
      </c>
      <c r="L143" s="123" t="str">
        <f>IF(K143="error",Translation!A$174,"")</f>
        <v/>
      </c>
    </row>
    <row r="144" spans="1:12" ht="15.75" customHeight="1" x14ac:dyDescent="0.15">
      <c r="A144" s="164"/>
      <c r="B144" s="89" t="str">
        <f>+IFERROR(VLOOKUP(A144,ConsolidatedBudget!$A$40:$E$79,2,FALSE),"")</f>
        <v/>
      </c>
      <c r="C144" s="90" t="str">
        <f>+IFERROR(VLOOKUP(A144,ConsolidatedBudget!$A$40:$E$79,4,FALSE),"")</f>
        <v/>
      </c>
      <c r="D144" s="135"/>
      <c r="E144" s="135"/>
      <c r="F144" s="154"/>
      <c r="G144" s="155"/>
      <c r="H144" s="155"/>
      <c r="I144" s="155"/>
      <c r="J144" s="165"/>
      <c r="K144" s="226">
        <f t="shared" si="2"/>
        <v>0</v>
      </c>
      <c r="L144" s="123" t="str">
        <f>IF(K144="error",Translation!A$174,"")</f>
        <v/>
      </c>
    </row>
    <row r="145" spans="1:12" ht="15.75" customHeight="1" x14ac:dyDescent="0.15">
      <c r="A145" s="164"/>
      <c r="B145" s="89" t="str">
        <f>+IFERROR(VLOOKUP(A145,ConsolidatedBudget!$A$40:$E$79,2,FALSE),"")</f>
        <v/>
      </c>
      <c r="C145" s="90" t="str">
        <f>+IFERROR(VLOOKUP(A145,ConsolidatedBudget!$A$40:$E$79,4,FALSE),"")</f>
        <v/>
      </c>
      <c r="D145" s="135"/>
      <c r="E145" s="135"/>
      <c r="F145" s="154"/>
      <c r="G145" s="155"/>
      <c r="H145" s="155"/>
      <c r="I145" s="155"/>
      <c r="J145" s="165"/>
      <c r="K145" s="226">
        <f t="shared" si="2"/>
        <v>0</v>
      </c>
      <c r="L145" s="123" t="str">
        <f>IF(K145="error",Translation!A$174,"")</f>
        <v/>
      </c>
    </row>
    <row r="146" spans="1:12" ht="15.75" customHeight="1" x14ac:dyDescent="0.15">
      <c r="A146" s="164"/>
      <c r="B146" s="89" t="str">
        <f>+IFERROR(VLOOKUP(A146,ConsolidatedBudget!$A$40:$E$79,2,FALSE),"")</f>
        <v/>
      </c>
      <c r="C146" s="90" t="str">
        <f>+IFERROR(VLOOKUP(A146,ConsolidatedBudget!$A$40:$E$79,4,FALSE),"")</f>
        <v/>
      </c>
      <c r="D146" s="135"/>
      <c r="E146" s="135"/>
      <c r="F146" s="154"/>
      <c r="G146" s="155"/>
      <c r="H146" s="155"/>
      <c r="I146" s="155"/>
      <c r="J146" s="165"/>
      <c r="K146" s="226">
        <f t="shared" si="2"/>
        <v>0</v>
      </c>
      <c r="L146" s="123" t="str">
        <f>IF(K146="error",Translation!A$174,"")</f>
        <v/>
      </c>
    </row>
    <row r="147" spans="1:12" ht="15.75" customHeight="1" x14ac:dyDescent="0.15">
      <c r="A147" s="164"/>
      <c r="B147" s="89" t="str">
        <f>+IFERROR(VLOOKUP(A147,ConsolidatedBudget!$A$40:$E$79,2,FALSE),"")</f>
        <v/>
      </c>
      <c r="C147" s="90" t="str">
        <f>+IFERROR(VLOOKUP(A147,ConsolidatedBudget!$A$40:$E$79,4,FALSE),"")</f>
        <v/>
      </c>
      <c r="D147" s="135"/>
      <c r="E147" s="135"/>
      <c r="F147" s="154"/>
      <c r="G147" s="155"/>
      <c r="H147" s="155"/>
      <c r="I147" s="155"/>
      <c r="J147" s="165"/>
      <c r="K147" s="226">
        <f t="shared" si="2"/>
        <v>0</v>
      </c>
      <c r="L147" s="123" t="str">
        <f>IF(K147="error",Translation!A$174,"")</f>
        <v/>
      </c>
    </row>
    <row r="148" spans="1:12" ht="15.75" customHeight="1" x14ac:dyDescent="0.15">
      <c r="A148" s="164"/>
      <c r="B148" s="89" t="str">
        <f>+IFERROR(VLOOKUP(A148,ConsolidatedBudget!$A$40:$E$79,2,FALSE),"")</f>
        <v/>
      </c>
      <c r="C148" s="90" t="str">
        <f>+IFERROR(VLOOKUP(A148,ConsolidatedBudget!$A$40:$E$79,4,FALSE),"")</f>
        <v/>
      </c>
      <c r="D148" s="135"/>
      <c r="E148" s="135"/>
      <c r="F148" s="154"/>
      <c r="G148" s="155"/>
      <c r="H148" s="155"/>
      <c r="I148" s="155"/>
      <c r="J148" s="165"/>
      <c r="K148" s="226">
        <f t="shared" si="2"/>
        <v>0</v>
      </c>
      <c r="L148" s="123" t="str">
        <f>IF(K148="error",Translation!A$174,"")</f>
        <v/>
      </c>
    </row>
    <row r="149" spans="1:12" ht="15.75" customHeight="1" x14ac:dyDescent="0.15">
      <c r="A149" s="164"/>
      <c r="B149" s="89" t="str">
        <f>+IFERROR(VLOOKUP(A149,ConsolidatedBudget!$A$40:$E$79,2,FALSE),"")</f>
        <v/>
      </c>
      <c r="C149" s="90" t="str">
        <f>+IFERROR(VLOOKUP(A149,ConsolidatedBudget!$A$40:$E$79,4,FALSE),"")</f>
        <v/>
      </c>
      <c r="D149" s="135"/>
      <c r="E149" s="135"/>
      <c r="F149" s="154"/>
      <c r="G149" s="155"/>
      <c r="H149" s="155"/>
      <c r="I149" s="155"/>
      <c r="J149" s="165"/>
      <c r="K149" s="226">
        <f t="shared" si="2"/>
        <v>0</v>
      </c>
      <c r="L149" s="123" t="str">
        <f>IF(K149="error",Translation!A$174,"")</f>
        <v/>
      </c>
    </row>
    <row r="150" spans="1:12" ht="15.75" customHeight="1" x14ac:dyDescent="0.15">
      <c r="A150" s="164"/>
      <c r="B150" s="89" t="str">
        <f>+IFERROR(VLOOKUP(A150,ConsolidatedBudget!$A$40:$E$79,2,FALSE),"")</f>
        <v/>
      </c>
      <c r="C150" s="90" t="str">
        <f>+IFERROR(VLOOKUP(A150,ConsolidatedBudget!$A$40:$E$79,4,FALSE),"")</f>
        <v/>
      </c>
      <c r="D150" s="135"/>
      <c r="E150" s="135"/>
      <c r="F150" s="154"/>
      <c r="G150" s="155"/>
      <c r="H150" s="155"/>
      <c r="I150" s="155"/>
      <c r="J150" s="165"/>
      <c r="K150" s="226">
        <f t="shared" si="2"/>
        <v>0</v>
      </c>
      <c r="L150" s="123" t="str">
        <f>IF(K150="error",Translation!A$174,"")</f>
        <v/>
      </c>
    </row>
    <row r="151" spans="1:12" ht="15.75" customHeight="1" x14ac:dyDescent="0.15">
      <c r="A151" s="164"/>
      <c r="B151" s="89" t="str">
        <f>+IFERROR(VLOOKUP(A151,ConsolidatedBudget!$A$40:$E$79,2,FALSE),"")</f>
        <v/>
      </c>
      <c r="C151" s="90" t="str">
        <f>+IFERROR(VLOOKUP(A151,ConsolidatedBudget!$A$40:$E$79,4,FALSE),"")</f>
        <v/>
      </c>
      <c r="D151" s="135"/>
      <c r="E151" s="135"/>
      <c r="F151" s="154"/>
      <c r="G151" s="155"/>
      <c r="H151" s="155"/>
      <c r="I151" s="155"/>
      <c r="J151" s="165"/>
      <c r="K151" s="226">
        <f t="shared" si="2"/>
        <v>0</v>
      </c>
      <c r="L151" s="123" t="str">
        <f>IF(K151="error",Translation!A$174,"")</f>
        <v/>
      </c>
    </row>
    <row r="152" spans="1:12" ht="15.75" customHeight="1" x14ac:dyDescent="0.15">
      <c r="A152" s="164"/>
      <c r="B152" s="89" t="str">
        <f>+IFERROR(VLOOKUP(A152,ConsolidatedBudget!$A$40:$E$79,2,FALSE),"")</f>
        <v/>
      </c>
      <c r="C152" s="90" t="str">
        <f>+IFERROR(VLOOKUP(A152,ConsolidatedBudget!$A$40:$E$79,4,FALSE),"")</f>
        <v/>
      </c>
      <c r="D152" s="135"/>
      <c r="E152" s="135"/>
      <c r="F152" s="154"/>
      <c r="G152" s="155"/>
      <c r="H152" s="155"/>
      <c r="I152" s="155"/>
      <c r="J152" s="165"/>
      <c r="K152" s="226">
        <f t="shared" si="2"/>
        <v>0</v>
      </c>
      <c r="L152" s="123" t="str">
        <f>IF(K152="error",Translation!A$174,"")</f>
        <v/>
      </c>
    </row>
    <row r="153" spans="1:12" ht="15.75" customHeight="1" x14ac:dyDescent="0.15">
      <c r="A153" s="164"/>
      <c r="B153" s="89" t="str">
        <f>+IFERROR(VLOOKUP(A153,ConsolidatedBudget!$A$40:$E$79,2,FALSE),"")</f>
        <v/>
      </c>
      <c r="C153" s="90" t="str">
        <f>+IFERROR(VLOOKUP(A153,ConsolidatedBudget!$A$40:$E$79,4,FALSE),"")</f>
        <v/>
      </c>
      <c r="D153" s="135"/>
      <c r="E153" s="135"/>
      <c r="F153" s="154"/>
      <c r="G153" s="155"/>
      <c r="H153" s="155"/>
      <c r="I153" s="155"/>
      <c r="J153" s="165"/>
      <c r="K153" s="226">
        <f t="shared" si="2"/>
        <v>0</v>
      </c>
      <c r="L153" s="123" t="str">
        <f>IF(K153="error",Translation!A$174,"")</f>
        <v/>
      </c>
    </row>
    <row r="154" spans="1:12" ht="15.75" customHeight="1" x14ac:dyDescent="0.15">
      <c r="A154" s="164"/>
      <c r="B154" s="89" t="str">
        <f>+IFERROR(VLOOKUP(A154,ConsolidatedBudget!$A$40:$E$79,2,FALSE),"")</f>
        <v/>
      </c>
      <c r="C154" s="90" t="str">
        <f>+IFERROR(VLOOKUP(A154,ConsolidatedBudget!$A$40:$E$79,4,FALSE),"")</f>
        <v/>
      </c>
      <c r="D154" s="135"/>
      <c r="E154" s="135"/>
      <c r="F154" s="154"/>
      <c r="G154" s="155"/>
      <c r="H154" s="155"/>
      <c r="I154" s="155"/>
      <c r="J154" s="165"/>
      <c r="K154" s="226">
        <f t="shared" si="2"/>
        <v>0</v>
      </c>
      <c r="L154" s="123" t="str">
        <f>IF(K154="error",Translation!A$174,"")</f>
        <v/>
      </c>
    </row>
    <row r="155" spans="1:12" ht="15.75" customHeight="1" x14ac:dyDescent="0.15">
      <c r="A155" s="164"/>
      <c r="B155" s="89" t="str">
        <f>+IFERROR(VLOOKUP(A155,ConsolidatedBudget!$A$40:$E$79,2,FALSE),"")</f>
        <v/>
      </c>
      <c r="C155" s="90" t="str">
        <f>+IFERROR(VLOOKUP(A155,ConsolidatedBudget!$A$40:$E$79,4,FALSE),"")</f>
        <v/>
      </c>
      <c r="D155" s="135"/>
      <c r="E155" s="135"/>
      <c r="F155" s="154"/>
      <c r="G155" s="155"/>
      <c r="H155" s="155"/>
      <c r="I155" s="155"/>
      <c r="J155" s="165"/>
      <c r="K155" s="226">
        <f t="shared" si="2"/>
        <v>0</v>
      </c>
      <c r="L155" s="123" t="str">
        <f>IF(K155="error",Translation!A$174,"")</f>
        <v/>
      </c>
    </row>
    <row r="156" spans="1:12" ht="15.75" customHeight="1" x14ac:dyDescent="0.15">
      <c r="A156" s="164"/>
      <c r="B156" s="89" t="str">
        <f>+IFERROR(VLOOKUP(A156,ConsolidatedBudget!$A$40:$E$79,2,FALSE),"")</f>
        <v/>
      </c>
      <c r="C156" s="90" t="str">
        <f>+IFERROR(VLOOKUP(A156,ConsolidatedBudget!$A$40:$E$79,4,FALSE),"")</f>
        <v/>
      </c>
      <c r="D156" s="135"/>
      <c r="E156" s="135"/>
      <c r="F156" s="154"/>
      <c r="G156" s="155"/>
      <c r="H156" s="155"/>
      <c r="I156" s="155"/>
      <c r="J156" s="165"/>
      <c r="K156" s="226">
        <f t="shared" si="2"/>
        <v>0</v>
      </c>
      <c r="L156" s="123" t="str">
        <f>IF(K156="error",Translation!A$174,"")</f>
        <v/>
      </c>
    </row>
    <row r="157" spans="1:12" ht="15.75" customHeight="1" x14ac:dyDescent="0.15">
      <c r="A157" s="164"/>
      <c r="B157" s="89" t="str">
        <f>+IFERROR(VLOOKUP(A157,ConsolidatedBudget!$A$40:$E$79,2,FALSE),"")</f>
        <v/>
      </c>
      <c r="C157" s="90" t="str">
        <f>+IFERROR(VLOOKUP(A157,ConsolidatedBudget!$A$40:$E$79,4,FALSE),"")</f>
        <v/>
      </c>
      <c r="D157" s="135"/>
      <c r="E157" s="135"/>
      <c r="F157" s="154"/>
      <c r="G157" s="155"/>
      <c r="H157" s="155"/>
      <c r="I157" s="155"/>
      <c r="J157" s="165"/>
      <c r="K157" s="226">
        <f t="shared" si="2"/>
        <v>0</v>
      </c>
      <c r="L157" s="123" t="str">
        <f>IF(K157="error",Translation!A$174,"")</f>
        <v/>
      </c>
    </row>
    <row r="158" spans="1:12" ht="15.75" customHeight="1" x14ac:dyDescent="0.15">
      <c r="A158" s="164"/>
      <c r="B158" s="89" t="str">
        <f>+IFERROR(VLOOKUP(A158,ConsolidatedBudget!$A$40:$E$79,2,FALSE),"")</f>
        <v/>
      </c>
      <c r="C158" s="90" t="str">
        <f>+IFERROR(VLOOKUP(A158,ConsolidatedBudget!$A$40:$E$79,4,FALSE),"")</f>
        <v/>
      </c>
      <c r="D158" s="135"/>
      <c r="E158" s="135"/>
      <c r="F158" s="154"/>
      <c r="G158" s="155"/>
      <c r="H158" s="155"/>
      <c r="I158" s="155"/>
      <c r="J158" s="165"/>
      <c r="K158" s="226">
        <f t="shared" si="2"/>
        <v>0</v>
      </c>
      <c r="L158" s="123" t="str">
        <f>IF(K158="error",Translation!A$174,"")</f>
        <v/>
      </c>
    </row>
    <row r="159" spans="1:12" ht="15.75" customHeight="1" x14ac:dyDescent="0.15">
      <c r="A159" s="164"/>
      <c r="B159" s="89" t="str">
        <f>+IFERROR(VLOOKUP(A159,ConsolidatedBudget!$A$40:$E$79,2,FALSE),"")</f>
        <v/>
      </c>
      <c r="C159" s="90" t="str">
        <f>+IFERROR(VLOOKUP(A159,ConsolidatedBudget!$A$40:$E$79,4,FALSE),"")</f>
        <v/>
      </c>
      <c r="D159" s="135"/>
      <c r="E159" s="135"/>
      <c r="F159" s="154"/>
      <c r="G159" s="155"/>
      <c r="H159" s="155"/>
      <c r="I159" s="155"/>
      <c r="J159" s="165"/>
      <c r="K159" s="226">
        <f t="shared" si="2"/>
        <v>0</v>
      </c>
      <c r="L159" s="123" t="str">
        <f>IF(K159="error",Translation!A$174,"")</f>
        <v/>
      </c>
    </row>
    <row r="160" spans="1:12" ht="15.75" customHeight="1" x14ac:dyDescent="0.15">
      <c r="A160" s="164"/>
      <c r="B160" s="89" t="str">
        <f>+IFERROR(VLOOKUP(A160,ConsolidatedBudget!$A$40:$E$79,2,FALSE),"")</f>
        <v/>
      </c>
      <c r="C160" s="90" t="str">
        <f>+IFERROR(VLOOKUP(A160,ConsolidatedBudget!$A$40:$E$79,4,FALSE),"")</f>
        <v/>
      </c>
      <c r="D160" s="135"/>
      <c r="E160" s="135"/>
      <c r="F160" s="154"/>
      <c r="G160" s="155"/>
      <c r="H160" s="155"/>
      <c r="I160" s="155"/>
      <c r="J160" s="165"/>
      <c r="K160" s="226">
        <f t="shared" si="2"/>
        <v>0</v>
      </c>
      <c r="L160" s="123" t="str">
        <f>IF(K160="error",Translation!A$174,"")</f>
        <v/>
      </c>
    </row>
    <row r="161" spans="1:12" ht="15.75" customHeight="1" x14ac:dyDescent="0.15">
      <c r="A161" s="164"/>
      <c r="B161" s="89" t="str">
        <f>+IFERROR(VLOOKUP(A161,ConsolidatedBudget!$A$40:$E$79,2,FALSE),"")</f>
        <v/>
      </c>
      <c r="C161" s="90" t="str">
        <f>+IFERROR(VLOOKUP(A161,ConsolidatedBudget!$A$40:$E$79,4,FALSE),"")</f>
        <v/>
      </c>
      <c r="D161" s="135"/>
      <c r="E161" s="135"/>
      <c r="F161" s="154"/>
      <c r="G161" s="155"/>
      <c r="H161" s="155"/>
      <c r="I161" s="155"/>
      <c r="J161" s="165"/>
      <c r="K161" s="226">
        <f t="shared" si="2"/>
        <v>0</v>
      </c>
      <c r="L161" s="123" t="str">
        <f>IF(K161="error",Translation!A$174,"")</f>
        <v/>
      </c>
    </row>
    <row r="162" spans="1:12" ht="15.75" customHeight="1" x14ac:dyDescent="0.15">
      <c r="A162" s="164"/>
      <c r="B162" s="89" t="str">
        <f>+IFERROR(VLOOKUP(A162,ConsolidatedBudget!$A$40:$E$79,2,FALSE),"")</f>
        <v/>
      </c>
      <c r="C162" s="90" t="str">
        <f>+IFERROR(VLOOKUP(A162,ConsolidatedBudget!$A$40:$E$79,4,FALSE),"")</f>
        <v/>
      </c>
      <c r="D162" s="135"/>
      <c r="E162" s="135"/>
      <c r="F162" s="154"/>
      <c r="G162" s="155"/>
      <c r="H162" s="155"/>
      <c r="I162" s="155"/>
      <c r="J162" s="165"/>
      <c r="K162" s="226">
        <f t="shared" si="2"/>
        <v>0</v>
      </c>
      <c r="L162" s="123" t="str">
        <f>IF(K162="error",Translation!A$174,"")</f>
        <v/>
      </c>
    </row>
    <row r="163" spans="1:12" ht="15.75" customHeight="1" x14ac:dyDescent="0.15">
      <c r="A163" s="164"/>
      <c r="B163" s="89" t="str">
        <f>+IFERROR(VLOOKUP(A163,ConsolidatedBudget!$A$40:$E$79,2,FALSE),"")</f>
        <v/>
      </c>
      <c r="C163" s="90" t="str">
        <f>+IFERROR(VLOOKUP(A163,ConsolidatedBudget!$A$40:$E$79,4,FALSE),"")</f>
        <v/>
      </c>
      <c r="D163" s="135"/>
      <c r="E163" s="135"/>
      <c r="F163" s="154"/>
      <c r="G163" s="155"/>
      <c r="H163" s="155"/>
      <c r="I163" s="155"/>
      <c r="J163" s="165"/>
      <c r="K163" s="226">
        <f t="shared" si="2"/>
        <v>0</v>
      </c>
      <c r="L163" s="123" t="str">
        <f>IF(K163="error",Translation!A$174,"")</f>
        <v/>
      </c>
    </row>
    <row r="164" spans="1:12" ht="15.75" customHeight="1" x14ac:dyDescent="0.15">
      <c r="A164" s="164"/>
      <c r="B164" s="89" t="str">
        <f>+IFERROR(VLOOKUP(A164,ConsolidatedBudget!$A$40:$E$79,2,FALSE),"")</f>
        <v/>
      </c>
      <c r="C164" s="90" t="str">
        <f>+IFERROR(VLOOKUP(A164,ConsolidatedBudget!$A$40:$E$79,4,FALSE),"")</f>
        <v/>
      </c>
      <c r="D164" s="135"/>
      <c r="E164" s="135"/>
      <c r="F164" s="154"/>
      <c r="G164" s="155"/>
      <c r="H164" s="155"/>
      <c r="I164" s="155"/>
      <c r="J164" s="165"/>
      <c r="K164" s="226">
        <f t="shared" si="2"/>
        <v>0</v>
      </c>
      <c r="L164" s="123" t="str">
        <f>IF(K164="error",Translation!A$174,"")</f>
        <v/>
      </c>
    </row>
    <row r="165" spans="1:12" ht="15.75" customHeight="1" x14ac:dyDescent="0.15">
      <c r="A165" s="164"/>
      <c r="B165" s="89" t="str">
        <f>+IFERROR(VLOOKUP(A165,ConsolidatedBudget!$A$40:$E$79,2,FALSE),"")</f>
        <v/>
      </c>
      <c r="C165" s="90" t="str">
        <f>+IFERROR(VLOOKUP(A165,ConsolidatedBudget!$A$40:$E$79,4,FALSE),"")</f>
        <v/>
      </c>
      <c r="D165" s="135"/>
      <c r="E165" s="135"/>
      <c r="F165" s="154"/>
      <c r="G165" s="155"/>
      <c r="H165" s="155"/>
      <c r="I165" s="155"/>
      <c r="J165" s="165"/>
      <c r="K165" s="226">
        <f t="shared" si="2"/>
        <v>0</v>
      </c>
      <c r="L165" s="123" t="str">
        <f>IF(K165="error",Translation!A$174,"")</f>
        <v/>
      </c>
    </row>
    <row r="166" spans="1:12" ht="15.75" customHeight="1" x14ac:dyDescent="0.15">
      <c r="A166" s="164"/>
      <c r="B166" s="89" t="str">
        <f>+IFERROR(VLOOKUP(A166,ConsolidatedBudget!$A$40:$E$79,2,FALSE),"")</f>
        <v/>
      </c>
      <c r="C166" s="90" t="str">
        <f>+IFERROR(VLOOKUP(A166,ConsolidatedBudget!$A$40:$E$79,4,FALSE),"")</f>
        <v/>
      </c>
      <c r="D166" s="135"/>
      <c r="E166" s="135"/>
      <c r="F166" s="154"/>
      <c r="G166" s="155"/>
      <c r="H166" s="155"/>
      <c r="I166" s="155"/>
      <c r="J166" s="165"/>
      <c r="K166" s="226">
        <f t="shared" si="2"/>
        <v>0</v>
      </c>
      <c r="L166" s="123" t="str">
        <f>IF(K166="error",Translation!A$174,"")</f>
        <v/>
      </c>
    </row>
    <row r="167" spans="1:12" ht="15.75" customHeight="1" x14ac:dyDescent="0.15">
      <c r="A167" s="164"/>
      <c r="B167" s="89" t="str">
        <f>+IFERROR(VLOOKUP(A167,ConsolidatedBudget!$A$40:$E$79,2,FALSE),"")</f>
        <v/>
      </c>
      <c r="C167" s="90" t="str">
        <f>+IFERROR(VLOOKUP(A167,ConsolidatedBudget!$A$40:$E$79,4,FALSE),"")</f>
        <v/>
      </c>
      <c r="D167" s="135"/>
      <c r="E167" s="135"/>
      <c r="F167" s="154"/>
      <c r="G167" s="155"/>
      <c r="H167" s="155"/>
      <c r="I167" s="155"/>
      <c r="J167" s="165"/>
      <c r="K167" s="226">
        <f t="shared" si="2"/>
        <v>0</v>
      </c>
      <c r="L167" s="123" t="str">
        <f>IF(K167="error",Translation!A$174,"")</f>
        <v/>
      </c>
    </row>
    <row r="168" spans="1:12" ht="15.75" customHeight="1" x14ac:dyDescent="0.15">
      <c r="A168" s="164"/>
      <c r="B168" s="89" t="str">
        <f>+IFERROR(VLOOKUP(A168,ConsolidatedBudget!$A$40:$E$79,2,FALSE),"")</f>
        <v/>
      </c>
      <c r="C168" s="90" t="str">
        <f>+IFERROR(VLOOKUP(A168,ConsolidatedBudget!$A$40:$E$79,4,FALSE),"")</f>
        <v/>
      </c>
      <c r="D168" s="135"/>
      <c r="E168" s="135"/>
      <c r="F168" s="154"/>
      <c r="G168" s="155"/>
      <c r="H168" s="155"/>
      <c r="I168" s="155"/>
      <c r="J168" s="165"/>
      <c r="K168" s="226">
        <f t="shared" si="2"/>
        <v>0</v>
      </c>
      <c r="L168" s="123" t="str">
        <f>IF(K168="error",Translation!A$174,"")</f>
        <v/>
      </c>
    </row>
    <row r="169" spans="1:12" ht="15.75" customHeight="1" x14ac:dyDescent="0.15">
      <c r="A169" s="164"/>
      <c r="B169" s="89" t="str">
        <f>+IFERROR(VLOOKUP(A169,ConsolidatedBudget!$A$40:$E$79,2,FALSE),"")</f>
        <v/>
      </c>
      <c r="C169" s="90" t="str">
        <f>+IFERROR(VLOOKUP(A169,ConsolidatedBudget!$A$40:$E$79,4,FALSE),"")</f>
        <v/>
      </c>
      <c r="D169" s="135"/>
      <c r="E169" s="135"/>
      <c r="F169" s="154"/>
      <c r="G169" s="155"/>
      <c r="H169" s="155"/>
      <c r="I169" s="155"/>
      <c r="J169" s="165"/>
      <c r="K169" s="226">
        <f t="shared" si="2"/>
        <v>0</v>
      </c>
      <c r="L169" s="123" t="str">
        <f>IF(K169="error",Translation!A$174,"")</f>
        <v/>
      </c>
    </row>
    <row r="170" spans="1:12" ht="15.75" customHeight="1" x14ac:dyDescent="0.15">
      <c r="A170" s="164"/>
      <c r="B170" s="89" t="str">
        <f>+IFERROR(VLOOKUP(A170,ConsolidatedBudget!$A$40:$E$79,2,FALSE),"")</f>
        <v/>
      </c>
      <c r="C170" s="90" t="str">
        <f>+IFERROR(VLOOKUP(A170,ConsolidatedBudget!$A$40:$E$79,4,FALSE),"")</f>
        <v/>
      </c>
      <c r="D170" s="135"/>
      <c r="E170" s="135"/>
      <c r="F170" s="154"/>
      <c r="G170" s="155"/>
      <c r="H170" s="155"/>
      <c r="I170" s="155"/>
      <c r="J170" s="165"/>
      <c r="K170" s="226">
        <f t="shared" si="2"/>
        <v>0</v>
      </c>
      <c r="L170" s="123" t="str">
        <f>IF(K170="error",Translation!A$174,"")</f>
        <v/>
      </c>
    </row>
    <row r="171" spans="1:12" ht="15.75" customHeight="1" x14ac:dyDescent="0.15">
      <c r="A171" s="164"/>
      <c r="B171" s="89" t="str">
        <f>+IFERROR(VLOOKUP(A171,ConsolidatedBudget!$A$40:$E$79,2,FALSE),"")</f>
        <v/>
      </c>
      <c r="C171" s="90" t="str">
        <f>+IFERROR(VLOOKUP(A171,ConsolidatedBudget!$A$40:$E$79,4,FALSE),"")</f>
        <v/>
      </c>
      <c r="D171" s="135"/>
      <c r="E171" s="135"/>
      <c r="F171" s="154"/>
      <c r="G171" s="155"/>
      <c r="H171" s="155"/>
      <c r="I171" s="155"/>
      <c r="J171" s="165"/>
      <c r="K171" s="226">
        <f t="shared" si="2"/>
        <v>0</v>
      </c>
      <c r="L171" s="123" t="str">
        <f>IF(K171="error",Translation!A$174,"")</f>
        <v/>
      </c>
    </row>
    <row r="172" spans="1:12" ht="15.75" customHeight="1" x14ac:dyDescent="0.15">
      <c r="A172" s="164"/>
      <c r="B172" s="89" t="str">
        <f>+IFERROR(VLOOKUP(A172,ConsolidatedBudget!$A$40:$E$79,2,FALSE),"")</f>
        <v/>
      </c>
      <c r="C172" s="90" t="str">
        <f>+IFERROR(VLOOKUP(A172,ConsolidatedBudget!$A$40:$E$79,4,FALSE),"")</f>
        <v/>
      </c>
      <c r="D172" s="135"/>
      <c r="E172" s="135"/>
      <c r="F172" s="154"/>
      <c r="G172" s="155"/>
      <c r="H172" s="155"/>
      <c r="I172" s="155"/>
      <c r="J172" s="165"/>
      <c r="K172" s="226">
        <f t="shared" si="2"/>
        <v>0</v>
      </c>
      <c r="L172" s="123" t="str">
        <f>IF(K172="error",Translation!A$174,"")</f>
        <v/>
      </c>
    </row>
    <row r="173" spans="1:12" ht="15.75" customHeight="1" x14ac:dyDescent="0.15">
      <c r="A173" s="164"/>
      <c r="B173" s="89" t="str">
        <f>+IFERROR(VLOOKUP(A173,ConsolidatedBudget!$A$40:$E$79,2,FALSE),"")</f>
        <v/>
      </c>
      <c r="C173" s="90" t="str">
        <f>+IFERROR(VLOOKUP(A173,ConsolidatedBudget!$A$40:$E$79,4,FALSE),"")</f>
        <v/>
      </c>
      <c r="D173" s="135"/>
      <c r="E173" s="135"/>
      <c r="F173" s="154"/>
      <c r="G173" s="155"/>
      <c r="H173" s="155"/>
      <c r="I173" s="155"/>
      <c r="J173" s="165"/>
      <c r="K173" s="226">
        <f t="shared" si="2"/>
        <v>0</v>
      </c>
      <c r="L173" s="123" t="str">
        <f>IF(K173="error",Translation!A$174,"")</f>
        <v/>
      </c>
    </row>
    <row r="174" spans="1:12" ht="15.75" customHeight="1" x14ac:dyDescent="0.15">
      <c r="A174" s="164"/>
      <c r="B174" s="89" t="str">
        <f>+IFERROR(VLOOKUP(A174,ConsolidatedBudget!$A$40:$E$79,2,FALSE),"")</f>
        <v/>
      </c>
      <c r="C174" s="90" t="str">
        <f>+IFERROR(VLOOKUP(A174,ConsolidatedBudget!$A$40:$E$79,4,FALSE),"")</f>
        <v/>
      </c>
      <c r="D174" s="135"/>
      <c r="E174" s="135"/>
      <c r="F174" s="154"/>
      <c r="G174" s="155"/>
      <c r="H174" s="155"/>
      <c r="I174" s="155"/>
      <c r="J174" s="165"/>
      <c r="K174" s="226">
        <f t="shared" si="2"/>
        <v>0</v>
      </c>
      <c r="L174" s="123" t="str">
        <f>IF(K174="error",Translation!A$174,"")</f>
        <v/>
      </c>
    </row>
    <row r="175" spans="1:12" ht="15.75" customHeight="1" x14ac:dyDescent="0.15">
      <c r="A175" s="164"/>
      <c r="B175" s="89" t="str">
        <f>+IFERROR(VLOOKUP(A175,ConsolidatedBudget!$A$40:$E$79,2,FALSE),"")</f>
        <v/>
      </c>
      <c r="C175" s="90" t="str">
        <f>+IFERROR(VLOOKUP(A175,ConsolidatedBudget!$A$40:$E$79,4,FALSE),"")</f>
        <v/>
      </c>
      <c r="D175" s="135"/>
      <c r="E175" s="135"/>
      <c r="F175" s="154"/>
      <c r="G175" s="155"/>
      <c r="H175" s="155"/>
      <c r="I175" s="155"/>
      <c r="J175" s="165"/>
      <c r="K175" s="226">
        <f t="shared" si="2"/>
        <v>0</v>
      </c>
      <c r="L175" s="123" t="str">
        <f>IF(K175="error",Translation!A$174,"")</f>
        <v/>
      </c>
    </row>
    <row r="176" spans="1:12" ht="15.75" customHeight="1" x14ac:dyDescent="0.15">
      <c r="A176" s="164"/>
      <c r="B176" s="89" t="str">
        <f>+IFERROR(VLOOKUP(A176,ConsolidatedBudget!$A$40:$E$79,2,FALSE),"")</f>
        <v/>
      </c>
      <c r="C176" s="90" t="str">
        <f>+IFERROR(VLOOKUP(A176,ConsolidatedBudget!$A$40:$E$79,4,FALSE),"")</f>
        <v/>
      </c>
      <c r="D176" s="135"/>
      <c r="E176" s="135"/>
      <c r="F176" s="154"/>
      <c r="G176" s="155"/>
      <c r="H176" s="155"/>
      <c r="I176" s="155"/>
      <c r="J176" s="165"/>
      <c r="K176" s="226">
        <f t="shared" si="2"/>
        <v>0</v>
      </c>
      <c r="L176" s="123" t="str">
        <f>IF(K176="error",Translation!A$174,"")</f>
        <v/>
      </c>
    </row>
    <row r="177" spans="1:12" ht="15.75" customHeight="1" x14ac:dyDescent="0.15">
      <c r="A177" s="164"/>
      <c r="B177" s="89" t="str">
        <f>+IFERROR(VLOOKUP(A177,ConsolidatedBudget!$A$40:$E$79,2,FALSE),"")</f>
        <v/>
      </c>
      <c r="C177" s="90" t="str">
        <f>+IFERROR(VLOOKUP(A177,ConsolidatedBudget!$A$40:$E$79,4,FALSE),"")</f>
        <v/>
      </c>
      <c r="D177" s="135"/>
      <c r="E177" s="135"/>
      <c r="F177" s="154"/>
      <c r="G177" s="155"/>
      <c r="H177" s="155"/>
      <c r="I177" s="155"/>
      <c r="J177" s="165"/>
      <c r="K177" s="226">
        <f t="shared" si="2"/>
        <v>0</v>
      </c>
      <c r="L177" s="123" t="str">
        <f>IF(K177="error",Translation!A$174,"")</f>
        <v/>
      </c>
    </row>
    <row r="178" spans="1:12" ht="15.75" customHeight="1" x14ac:dyDescent="0.15">
      <c r="A178" s="164"/>
      <c r="B178" s="89" t="str">
        <f>+IFERROR(VLOOKUP(A178,ConsolidatedBudget!$A$40:$E$79,2,FALSE),"")</f>
        <v/>
      </c>
      <c r="C178" s="90" t="str">
        <f>+IFERROR(VLOOKUP(A178,ConsolidatedBudget!$A$40:$E$79,4,FALSE),"")</f>
        <v/>
      </c>
      <c r="D178" s="135"/>
      <c r="E178" s="135"/>
      <c r="F178" s="154"/>
      <c r="G178" s="155"/>
      <c r="H178" s="155"/>
      <c r="I178" s="155"/>
      <c r="J178" s="165"/>
      <c r="K178" s="226">
        <f t="shared" si="2"/>
        <v>0</v>
      </c>
      <c r="L178" s="123" t="str">
        <f>IF(K178="error",Translation!A$174,"")</f>
        <v/>
      </c>
    </row>
    <row r="179" spans="1:12" ht="15.75" customHeight="1" x14ac:dyDescent="0.15">
      <c r="A179" s="164"/>
      <c r="B179" s="89" t="str">
        <f>+IFERROR(VLOOKUP(A179,ConsolidatedBudget!$A$40:$E$79,2,FALSE),"")</f>
        <v/>
      </c>
      <c r="C179" s="90" t="str">
        <f>+IFERROR(VLOOKUP(A179,ConsolidatedBudget!$A$40:$E$79,4,FALSE),"")</f>
        <v/>
      </c>
      <c r="D179" s="135"/>
      <c r="E179" s="135"/>
      <c r="F179" s="154"/>
      <c r="G179" s="155"/>
      <c r="H179" s="155"/>
      <c r="I179" s="155"/>
      <c r="J179" s="165"/>
      <c r="K179" s="226">
        <f t="shared" si="2"/>
        <v>0</v>
      </c>
      <c r="L179" s="123" t="str">
        <f>IF(K179="error",Translation!A$174,"")</f>
        <v/>
      </c>
    </row>
    <row r="180" spans="1:12" ht="15.75" customHeight="1" x14ac:dyDescent="0.15">
      <c r="A180" s="164"/>
      <c r="B180" s="89" t="str">
        <f>+IFERROR(VLOOKUP(A180,ConsolidatedBudget!$A$40:$E$79,2,FALSE),"")</f>
        <v/>
      </c>
      <c r="C180" s="90" t="str">
        <f>+IFERROR(VLOOKUP(A180,ConsolidatedBudget!$A$40:$E$79,4,FALSE),"")</f>
        <v/>
      </c>
      <c r="D180" s="135"/>
      <c r="E180" s="135"/>
      <c r="F180" s="154"/>
      <c r="G180" s="155"/>
      <c r="H180" s="155"/>
      <c r="I180" s="155"/>
      <c r="J180" s="165"/>
      <c r="K180" s="226">
        <f t="shared" si="2"/>
        <v>0</v>
      </c>
      <c r="L180" s="123" t="str">
        <f>IF(K180="error",Translation!A$174,"")</f>
        <v/>
      </c>
    </row>
    <row r="181" spans="1:12" ht="15.75" customHeight="1" x14ac:dyDescent="0.15">
      <c r="A181" s="164"/>
      <c r="B181" s="89" t="str">
        <f>+IFERROR(VLOOKUP(A181,ConsolidatedBudget!$A$40:$E$79,2,FALSE),"")</f>
        <v/>
      </c>
      <c r="C181" s="90" t="str">
        <f>+IFERROR(VLOOKUP(A181,ConsolidatedBudget!$A$40:$E$79,4,FALSE),"")</f>
        <v/>
      </c>
      <c r="D181" s="135"/>
      <c r="E181" s="135"/>
      <c r="F181" s="154"/>
      <c r="G181" s="155"/>
      <c r="H181" s="155"/>
      <c r="I181" s="155"/>
      <c r="J181" s="165"/>
      <c r="K181" s="226">
        <f t="shared" si="2"/>
        <v>0</v>
      </c>
      <c r="L181" s="123" t="str">
        <f>IF(K181="error",Translation!A$174,"")</f>
        <v/>
      </c>
    </row>
    <row r="182" spans="1:12" ht="15.75" customHeight="1" x14ac:dyDescent="0.15">
      <c r="A182" s="164"/>
      <c r="B182" s="89" t="str">
        <f>+IFERROR(VLOOKUP(A182,ConsolidatedBudget!$A$40:$E$79,2,FALSE),"")</f>
        <v/>
      </c>
      <c r="C182" s="90" t="str">
        <f>+IFERROR(VLOOKUP(A182,ConsolidatedBudget!$A$40:$E$79,4,FALSE),"")</f>
        <v/>
      </c>
      <c r="D182" s="135"/>
      <c r="E182" s="135"/>
      <c r="F182" s="154"/>
      <c r="G182" s="155"/>
      <c r="H182" s="155"/>
      <c r="I182" s="155"/>
      <c r="J182" s="165"/>
      <c r="K182" s="226">
        <f t="shared" si="2"/>
        <v>0</v>
      </c>
      <c r="L182" s="123" t="str">
        <f>IF(K182="error",Translation!A$174,"")</f>
        <v/>
      </c>
    </row>
    <row r="183" spans="1:12" ht="15.75" customHeight="1" x14ac:dyDescent="0.15">
      <c r="A183" s="164"/>
      <c r="B183" s="89" t="str">
        <f>+IFERROR(VLOOKUP(A183,ConsolidatedBudget!$A$40:$E$79,2,FALSE),"")</f>
        <v/>
      </c>
      <c r="C183" s="90" t="str">
        <f>+IFERROR(VLOOKUP(A183,ConsolidatedBudget!$A$40:$E$79,4,FALSE),"")</f>
        <v/>
      </c>
      <c r="D183" s="135"/>
      <c r="E183" s="135"/>
      <c r="F183" s="154"/>
      <c r="G183" s="155"/>
      <c r="H183" s="155"/>
      <c r="I183" s="155"/>
      <c r="J183" s="165"/>
      <c r="K183" s="226">
        <f t="shared" si="2"/>
        <v>0</v>
      </c>
      <c r="L183" s="123" t="str">
        <f>IF(K183="error",Translation!A$174,"")</f>
        <v/>
      </c>
    </row>
    <row r="184" spans="1:12" ht="15.75" customHeight="1" x14ac:dyDescent="0.15">
      <c r="A184" s="164"/>
      <c r="B184" s="89" t="str">
        <f>+IFERROR(VLOOKUP(A184,ConsolidatedBudget!$A$40:$E$79,2,FALSE),"")</f>
        <v/>
      </c>
      <c r="C184" s="90" t="str">
        <f>+IFERROR(VLOOKUP(A184,ConsolidatedBudget!$A$40:$E$79,4,FALSE),"")</f>
        <v/>
      </c>
      <c r="D184" s="135"/>
      <c r="E184" s="135"/>
      <c r="F184" s="154"/>
      <c r="G184" s="155"/>
      <c r="H184" s="155"/>
      <c r="I184" s="155"/>
      <c r="J184" s="165"/>
      <c r="K184" s="226">
        <f t="shared" si="2"/>
        <v>0</v>
      </c>
      <c r="L184" s="123" t="str">
        <f>IF(K184="error",Translation!A$174,"")</f>
        <v/>
      </c>
    </row>
    <row r="185" spans="1:12" ht="15.75" customHeight="1" x14ac:dyDescent="0.15">
      <c r="A185" s="164"/>
      <c r="B185" s="89" t="str">
        <f>+IFERROR(VLOOKUP(A185,ConsolidatedBudget!$A$40:$E$79,2,FALSE),"")</f>
        <v/>
      </c>
      <c r="C185" s="90" t="str">
        <f>+IFERROR(VLOOKUP(A185,ConsolidatedBudget!$A$40:$E$79,4,FALSE),"")</f>
        <v/>
      </c>
      <c r="D185" s="135"/>
      <c r="E185" s="135"/>
      <c r="F185" s="154"/>
      <c r="G185" s="155"/>
      <c r="H185" s="155"/>
      <c r="I185" s="155"/>
      <c r="J185" s="165"/>
      <c r="K185" s="226">
        <f t="shared" si="2"/>
        <v>0</v>
      </c>
      <c r="L185" s="123" t="str">
        <f>IF(K185="error",Translation!A$174,"")</f>
        <v/>
      </c>
    </row>
    <row r="186" spans="1:12" ht="15.75" customHeight="1" x14ac:dyDescent="0.15">
      <c r="A186" s="164"/>
      <c r="B186" s="89" t="str">
        <f>+IFERROR(VLOOKUP(A186,ConsolidatedBudget!$A$40:$E$79,2,FALSE),"")</f>
        <v/>
      </c>
      <c r="C186" s="90" t="str">
        <f>+IFERROR(VLOOKUP(A186,ConsolidatedBudget!$A$40:$E$79,4,FALSE),"")</f>
        <v/>
      </c>
      <c r="D186" s="135"/>
      <c r="E186" s="135"/>
      <c r="F186" s="154"/>
      <c r="G186" s="155"/>
      <c r="H186" s="155"/>
      <c r="I186" s="155"/>
      <c r="J186" s="165"/>
      <c r="K186" s="226">
        <f t="shared" si="2"/>
        <v>0</v>
      </c>
      <c r="L186" s="123" t="str">
        <f>IF(K186="error",Translation!A$174,"")</f>
        <v/>
      </c>
    </row>
    <row r="187" spans="1:12" ht="15.75" customHeight="1" x14ac:dyDescent="0.15">
      <c r="A187" s="164"/>
      <c r="B187" s="89" t="str">
        <f>+IFERROR(VLOOKUP(A187,ConsolidatedBudget!$A$40:$E$79,2,FALSE),"")</f>
        <v/>
      </c>
      <c r="C187" s="90" t="str">
        <f>+IFERROR(VLOOKUP(A187,ConsolidatedBudget!$A$40:$E$79,4,FALSE),"")</f>
        <v/>
      </c>
      <c r="D187" s="135"/>
      <c r="E187" s="135"/>
      <c r="F187" s="154"/>
      <c r="G187" s="155"/>
      <c r="H187" s="155"/>
      <c r="I187" s="155"/>
      <c r="J187" s="165"/>
      <c r="K187" s="226">
        <f t="shared" si="2"/>
        <v>0</v>
      </c>
      <c r="L187" s="123" t="str">
        <f>IF(K187="error",Translation!A$174,"")</f>
        <v/>
      </c>
    </row>
    <row r="188" spans="1:12" ht="15.75" customHeight="1" x14ac:dyDescent="0.15">
      <c r="A188" s="164"/>
      <c r="B188" s="89" t="str">
        <f>+IFERROR(VLOOKUP(A188,ConsolidatedBudget!$A$40:$E$79,2,FALSE),"")</f>
        <v/>
      </c>
      <c r="C188" s="90" t="str">
        <f>+IFERROR(VLOOKUP(A188,ConsolidatedBudget!$A$40:$E$79,4,FALSE),"")</f>
        <v/>
      </c>
      <c r="D188" s="135"/>
      <c r="E188" s="135"/>
      <c r="F188" s="154"/>
      <c r="G188" s="155"/>
      <c r="H188" s="155"/>
      <c r="I188" s="155"/>
      <c r="J188" s="165"/>
      <c r="K188" s="226">
        <f t="shared" si="2"/>
        <v>0</v>
      </c>
      <c r="L188" s="123" t="str">
        <f>IF(K188="error",Translation!A$174,"")</f>
        <v/>
      </c>
    </row>
    <row r="189" spans="1:12" ht="15.75" customHeight="1" x14ac:dyDescent="0.15">
      <c r="A189" s="164"/>
      <c r="B189" s="89" t="str">
        <f>+IFERROR(VLOOKUP(A189,ConsolidatedBudget!$A$40:$E$79,2,FALSE),"")</f>
        <v/>
      </c>
      <c r="C189" s="90" t="str">
        <f>+IFERROR(VLOOKUP(A189,ConsolidatedBudget!$A$40:$E$79,4,FALSE),"")</f>
        <v/>
      </c>
      <c r="D189" s="135"/>
      <c r="E189" s="135"/>
      <c r="F189" s="154"/>
      <c r="G189" s="155"/>
      <c r="H189" s="155"/>
      <c r="I189" s="155"/>
      <c r="J189" s="165"/>
      <c r="K189" s="226">
        <f t="shared" si="2"/>
        <v>0</v>
      </c>
      <c r="L189" s="123" t="str">
        <f>IF(K189="error",Translation!A$174,"")</f>
        <v/>
      </c>
    </row>
    <row r="190" spans="1:12" ht="15.75" customHeight="1" x14ac:dyDescent="0.15">
      <c r="A190" s="164"/>
      <c r="B190" s="89" t="str">
        <f>+IFERROR(VLOOKUP(A190,ConsolidatedBudget!$A$40:$E$79,2,FALSE),"")</f>
        <v/>
      </c>
      <c r="C190" s="90" t="str">
        <f>+IFERROR(VLOOKUP(A190,ConsolidatedBudget!$A$40:$E$79,4,FALSE),"")</f>
        <v/>
      </c>
      <c r="D190" s="135"/>
      <c r="E190" s="135"/>
      <c r="F190" s="154"/>
      <c r="G190" s="155"/>
      <c r="H190" s="155"/>
      <c r="I190" s="155"/>
      <c r="J190" s="165"/>
      <c r="K190" s="226">
        <f t="shared" si="2"/>
        <v>0</v>
      </c>
      <c r="L190" s="123" t="str">
        <f>IF(K190="error",Translation!A$174,"")</f>
        <v/>
      </c>
    </row>
    <row r="191" spans="1:12" ht="15.75" customHeight="1" x14ac:dyDescent="0.15">
      <c r="A191" s="164"/>
      <c r="B191" s="89" t="str">
        <f>+IFERROR(VLOOKUP(A191,ConsolidatedBudget!$A$40:$E$79,2,FALSE),"")</f>
        <v/>
      </c>
      <c r="C191" s="90" t="str">
        <f>+IFERROR(VLOOKUP(A191,ConsolidatedBudget!$A$40:$E$79,4,FALSE),"")</f>
        <v/>
      </c>
      <c r="D191" s="135"/>
      <c r="E191" s="135"/>
      <c r="F191" s="154"/>
      <c r="G191" s="155"/>
      <c r="H191" s="155"/>
      <c r="I191" s="155"/>
      <c r="J191" s="165"/>
      <c r="K191" s="226">
        <f t="shared" si="2"/>
        <v>0</v>
      </c>
      <c r="L191" s="123" t="str">
        <f>IF(K191="error",Translation!A$174,"")</f>
        <v/>
      </c>
    </row>
    <row r="192" spans="1:12" ht="15.75" customHeight="1" x14ac:dyDescent="0.15">
      <c r="A192" s="164"/>
      <c r="B192" s="89" t="str">
        <f>+IFERROR(VLOOKUP(A192,ConsolidatedBudget!$A$40:$E$79,2,FALSE),"")</f>
        <v/>
      </c>
      <c r="C192" s="90" t="str">
        <f>+IFERROR(VLOOKUP(A192,ConsolidatedBudget!$A$40:$E$79,4,FALSE),"")</f>
        <v/>
      </c>
      <c r="D192" s="135"/>
      <c r="E192" s="135"/>
      <c r="F192" s="154"/>
      <c r="G192" s="155"/>
      <c r="H192" s="155"/>
      <c r="I192" s="155"/>
      <c r="J192" s="165"/>
      <c r="K192" s="226">
        <f t="shared" si="2"/>
        <v>0</v>
      </c>
      <c r="L192" s="123" t="str">
        <f>IF(K192="error",Translation!A$174,"")</f>
        <v/>
      </c>
    </row>
    <row r="193" spans="1:12" ht="15.75" customHeight="1" x14ac:dyDescent="0.15">
      <c r="A193" s="164"/>
      <c r="B193" s="89" t="str">
        <f>+IFERROR(VLOOKUP(A193,ConsolidatedBudget!$A$40:$E$79,2,FALSE),"")</f>
        <v/>
      </c>
      <c r="C193" s="90" t="str">
        <f>+IFERROR(VLOOKUP(A193,ConsolidatedBudget!$A$40:$E$79,4,FALSE),"")</f>
        <v/>
      </c>
      <c r="D193" s="135"/>
      <c r="E193" s="135"/>
      <c r="F193" s="154"/>
      <c r="G193" s="155"/>
      <c r="H193" s="155"/>
      <c r="I193" s="155"/>
      <c r="J193" s="165"/>
      <c r="K193" s="226">
        <f t="shared" si="2"/>
        <v>0</v>
      </c>
      <c r="L193" s="123" t="str">
        <f>IF(K193="error",Translation!A$174,"")</f>
        <v/>
      </c>
    </row>
    <row r="194" spans="1:12" ht="15.75" customHeight="1" x14ac:dyDescent="0.15">
      <c r="A194" s="164"/>
      <c r="B194" s="89" t="str">
        <f>+IFERROR(VLOOKUP(A194,ConsolidatedBudget!$A$40:$E$79,2,FALSE),"")</f>
        <v/>
      </c>
      <c r="C194" s="90" t="str">
        <f>+IFERROR(VLOOKUP(A194,ConsolidatedBudget!$A$40:$E$79,4,FALSE),"")</f>
        <v/>
      </c>
      <c r="D194" s="135"/>
      <c r="E194" s="135"/>
      <c r="F194" s="154"/>
      <c r="G194" s="155"/>
      <c r="H194" s="155"/>
      <c r="I194" s="155"/>
      <c r="J194" s="165"/>
      <c r="K194" s="226">
        <f t="shared" si="2"/>
        <v>0</v>
      </c>
      <c r="L194" s="123" t="str">
        <f>IF(K194="error",Translation!A$174,"")</f>
        <v/>
      </c>
    </row>
    <row r="195" spans="1:12" ht="15.75" customHeight="1" x14ac:dyDescent="0.15">
      <c r="A195" s="164"/>
      <c r="B195" s="89" t="str">
        <f>+IFERROR(VLOOKUP(A195,ConsolidatedBudget!$A$40:$E$79,2,FALSE),"")</f>
        <v/>
      </c>
      <c r="C195" s="90" t="str">
        <f>+IFERROR(VLOOKUP(A195,ConsolidatedBudget!$A$40:$E$79,4,FALSE),"")</f>
        <v/>
      </c>
      <c r="D195" s="135"/>
      <c r="E195" s="135"/>
      <c r="F195" s="154"/>
      <c r="G195" s="155"/>
      <c r="H195" s="155"/>
      <c r="I195" s="155"/>
      <c r="J195" s="165"/>
      <c r="K195" s="226">
        <f t="shared" si="2"/>
        <v>0</v>
      </c>
      <c r="L195" s="123" t="str">
        <f>IF(K195="error",Translation!A$174,"")</f>
        <v/>
      </c>
    </row>
    <row r="196" spans="1:12" ht="15.75" customHeight="1" x14ac:dyDescent="0.15">
      <c r="A196" s="164"/>
      <c r="B196" s="89" t="str">
        <f>+IFERROR(VLOOKUP(A196,ConsolidatedBudget!$A$40:$E$79,2,FALSE),"")</f>
        <v/>
      </c>
      <c r="C196" s="90" t="str">
        <f>+IFERROR(VLOOKUP(A196,ConsolidatedBudget!$A$40:$E$79,4,FALSE),"")</f>
        <v/>
      </c>
      <c r="D196" s="135"/>
      <c r="E196" s="135"/>
      <c r="F196" s="154"/>
      <c r="G196" s="155"/>
      <c r="H196" s="155"/>
      <c r="I196" s="155"/>
      <c r="J196" s="165"/>
      <c r="K196" s="226">
        <f t="shared" ref="K196:K220" si="3">IF(ISBLANK(A196),0,IF(OR(ISBLANK(B196),ISBLANK(C196),ISBLANK(D196),ISBLANK(E196),ISBLANK(F196)),"ERROR",(G196*((H196*I196)+J196))))</f>
        <v>0</v>
      </c>
      <c r="L196" s="123" t="str">
        <f>IF(K196="error",Translation!A$174,"")</f>
        <v/>
      </c>
    </row>
    <row r="197" spans="1:12" ht="15.75" customHeight="1" x14ac:dyDescent="0.15">
      <c r="A197" s="164"/>
      <c r="B197" s="89" t="str">
        <f>+IFERROR(VLOOKUP(A197,ConsolidatedBudget!$A$40:$E$79,2,FALSE),"")</f>
        <v/>
      </c>
      <c r="C197" s="90" t="str">
        <f>+IFERROR(VLOOKUP(A197,ConsolidatedBudget!$A$40:$E$79,4,FALSE),"")</f>
        <v/>
      </c>
      <c r="D197" s="135"/>
      <c r="E197" s="135"/>
      <c r="F197" s="154"/>
      <c r="G197" s="155"/>
      <c r="H197" s="155"/>
      <c r="I197" s="155"/>
      <c r="J197" s="165"/>
      <c r="K197" s="226">
        <f t="shared" si="3"/>
        <v>0</v>
      </c>
      <c r="L197" s="123" t="str">
        <f>IF(K197="error",Translation!A$174,"")</f>
        <v/>
      </c>
    </row>
    <row r="198" spans="1:12" ht="15.75" customHeight="1" x14ac:dyDescent="0.15">
      <c r="A198" s="164"/>
      <c r="B198" s="89" t="str">
        <f>+IFERROR(VLOOKUP(A198,ConsolidatedBudget!$A$40:$E$79,2,FALSE),"")</f>
        <v/>
      </c>
      <c r="C198" s="90" t="str">
        <f>+IFERROR(VLOOKUP(A198,ConsolidatedBudget!$A$40:$E$79,4,FALSE),"")</f>
        <v/>
      </c>
      <c r="D198" s="135"/>
      <c r="E198" s="135"/>
      <c r="F198" s="154"/>
      <c r="G198" s="155"/>
      <c r="H198" s="155"/>
      <c r="I198" s="155"/>
      <c r="J198" s="165"/>
      <c r="K198" s="226">
        <f t="shared" si="3"/>
        <v>0</v>
      </c>
      <c r="L198" s="123" t="str">
        <f>IF(K198="error",Translation!A$174,"")</f>
        <v/>
      </c>
    </row>
    <row r="199" spans="1:12" ht="15.75" customHeight="1" x14ac:dyDescent="0.15">
      <c r="A199" s="164"/>
      <c r="B199" s="89" t="str">
        <f>+IFERROR(VLOOKUP(A199,ConsolidatedBudget!$A$40:$E$79,2,FALSE),"")</f>
        <v/>
      </c>
      <c r="C199" s="90" t="str">
        <f>+IFERROR(VLOOKUP(A199,ConsolidatedBudget!$A$40:$E$79,4,FALSE),"")</f>
        <v/>
      </c>
      <c r="D199" s="135"/>
      <c r="E199" s="135"/>
      <c r="F199" s="154"/>
      <c r="G199" s="155"/>
      <c r="H199" s="155"/>
      <c r="I199" s="155"/>
      <c r="J199" s="165"/>
      <c r="K199" s="226">
        <f t="shared" si="3"/>
        <v>0</v>
      </c>
      <c r="L199" s="123" t="str">
        <f>IF(K199="error",Translation!A$174,"")</f>
        <v/>
      </c>
    </row>
    <row r="200" spans="1:12" ht="15.75" customHeight="1" x14ac:dyDescent="0.15">
      <c r="A200" s="164"/>
      <c r="B200" s="89" t="str">
        <f>+IFERROR(VLOOKUP(A200,ConsolidatedBudget!$A$40:$E$79,2,FALSE),"")</f>
        <v/>
      </c>
      <c r="C200" s="90" t="str">
        <f>+IFERROR(VLOOKUP(A200,ConsolidatedBudget!$A$40:$E$79,4,FALSE),"")</f>
        <v/>
      </c>
      <c r="D200" s="135"/>
      <c r="E200" s="135"/>
      <c r="F200" s="154"/>
      <c r="G200" s="155"/>
      <c r="H200" s="155"/>
      <c r="I200" s="155"/>
      <c r="J200" s="165"/>
      <c r="K200" s="226">
        <f t="shared" si="3"/>
        <v>0</v>
      </c>
      <c r="L200" s="123" t="str">
        <f>IF(K200="error",Translation!A$174,"")</f>
        <v/>
      </c>
    </row>
    <row r="201" spans="1:12" ht="15.75" customHeight="1" x14ac:dyDescent="0.15">
      <c r="A201" s="164"/>
      <c r="B201" s="89" t="str">
        <f>+IFERROR(VLOOKUP(A201,ConsolidatedBudget!$A$40:$E$79,2,FALSE),"")</f>
        <v/>
      </c>
      <c r="C201" s="90" t="str">
        <f>+IFERROR(VLOOKUP(A201,ConsolidatedBudget!$A$40:$E$79,4,FALSE),"")</f>
        <v/>
      </c>
      <c r="D201" s="135"/>
      <c r="E201" s="135"/>
      <c r="F201" s="154"/>
      <c r="G201" s="155"/>
      <c r="H201" s="155"/>
      <c r="I201" s="155"/>
      <c r="J201" s="165"/>
      <c r="K201" s="226">
        <f t="shared" si="3"/>
        <v>0</v>
      </c>
      <c r="L201" s="123" t="str">
        <f>IF(K201="error",Translation!A$174,"")</f>
        <v/>
      </c>
    </row>
    <row r="202" spans="1:12" ht="15.75" customHeight="1" x14ac:dyDescent="0.15">
      <c r="A202" s="164"/>
      <c r="B202" s="89" t="str">
        <f>+IFERROR(VLOOKUP(A202,ConsolidatedBudget!$A$40:$E$79,2,FALSE),"")</f>
        <v/>
      </c>
      <c r="C202" s="90" t="str">
        <f>+IFERROR(VLOOKUP(A202,ConsolidatedBudget!$A$40:$E$79,4,FALSE),"")</f>
        <v/>
      </c>
      <c r="D202" s="135"/>
      <c r="E202" s="135"/>
      <c r="F202" s="154"/>
      <c r="G202" s="155"/>
      <c r="H202" s="155"/>
      <c r="I202" s="155"/>
      <c r="J202" s="165"/>
      <c r="K202" s="226">
        <f t="shared" si="3"/>
        <v>0</v>
      </c>
      <c r="L202" s="123" t="str">
        <f>IF(K202="error",Translation!A$174,"")</f>
        <v/>
      </c>
    </row>
    <row r="203" spans="1:12" ht="15.75" customHeight="1" x14ac:dyDescent="0.15">
      <c r="A203" s="164"/>
      <c r="B203" s="89" t="str">
        <f>+IFERROR(VLOOKUP(A203,ConsolidatedBudget!$A$40:$E$79,2,FALSE),"")</f>
        <v/>
      </c>
      <c r="C203" s="90" t="str">
        <f>+IFERROR(VLOOKUP(A203,ConsolidatedBudget!$A$40:$E$79,4,FALSE),"")</f>
        <v/>
      </c>
      <c r="D203" s="135"/>
      <c r="E203" s="135"/>
      <c r="F203" s="154"/>
      <c r="G203" s="155"/>
      <c r="H203" s="155"/>
      <c r="I203" s="155"/>
      <c r="J203" s="165"/>
      <c r="K203" s="226">
        <f t="shared" si="3"/>
        <v>0</v>
      </c>
      <c r="L203" s="123" t="str">
        <f>IF(K203="error",Translation!A$174,"")</f>
        <v/>
      </c>
    </row>
    <row r="204" spans="1:12" ht="15.75" customHeight="1" x14ac:dyDescent="0.15">
      <c r="A204" s="164"/>
      <c r="B204" s="89" t="str">
        <f>+IFERROR(VLOOKUP(A204,ConsolidatedBudget!$A$40:$E$79,2,FALSE),"")</f>
        <v/>
      </c>
      <c r="C204" s="90" t="str">
        <f>+IFERROR(VLOOKUP(A204,ConsolidatedBudget!$A$40:$E$79,4,FALSE),"")</f>
        <v/>
      </c>
      <c r="D204" s="135"/>
      <c r="E204" s="135"/>
      <c r="F204" s="154"/>
      <c r="G204" s="155"/>
      <c r="H204" s="155"/>
      <c r="I204" s="155"/>
      <c r="J204" s="165"/>
      <c r="K204" s="226">
        <f t="shared" si="3"/>
        <v>0</v>
      </c>
      <c r="L204" s="123" t="str">
        <f>IF(K204="error",Translation!A$174,"")</f>
        <v/>
      </c>
    </row>
    <row r="205" spans="1:12" ht="15.75" customHeight="1" x14ac:dyDescent="0.15">
      <c r="A205" s="164"/>
      <c r="B205" s="89" t="str">
        <f>+IFERROR(VLOOKUP(A205,ConsolidatedBudget!$A$40:$E$79,2,FALSE),"")</f>
        <v/>
      </c>
      <c r="C205" s="90" t="str">
        <f>+IFERROR(VLOOKUP(A205,ConsolidatedBudget!$A$40:$E$79,4,FALSE),"")</f>
        <v/>
      </c>
      <c r="D205" s="135"/>
      <c r="E205" s="135"/>
      <c r="F205" s="154"/>
      <c r="G205" s="155"/>
      <c r="H205" s="155"/>
      <c r="I205" s="155"/>
      <c r="J205" s="165"/>
      <c r="K205" s="226">
        <f t="shared" si="3"/>
        <v>0</v>
      </c>
      <c r="L205" s="123" t="str">
        <f>IF(K205="error",Translation!A$174,"")</f>
        <v/>
      </c>
    </row>
    <row r="206" spans="1:12" ht="15.75" customHeight="1" x14ac:dyDescent="0.15">
      <c r="A206" s="164"/>
      <c r="B206" s="89" t="str">
        <f>+IFERROR(VLOOKUP(A206,ConsolidatedBudget!$A$40:$E$79,2,FALSE),"")</f>
        <v/>
      </c>
      <c r="C206" s="90" t="str">
        <f>+IFERROR(VLOOKUP(A206,ConsolidatedBudget!$A$40:$E$79,4,FALSE),"")</f>
        <v/>
      </c>
      <c r="D206" s="135"/>
      <c r="E206" s="135"/>
      <c r="F206" s="154"/>
      <c r="G206" s="155"/>
      <c r="H206" s="155"/>
      <c r="I206" s="155"/>
      <c r="J206" s="165"/>
      <c r="K206" s="226">
        <f t="shared" si="3"/>
        <v>0</v>
      </c>
      <c r="L206" s="123" t="str">
        <f>IF(K206="error",Translation!A$174,"")</f>
        <v/>
      </c>
    </row>
    <row r="207" spans="1:12" ht="15.75" customHeight="1" x14ac:dyDescent="0.15">
      <c r="A207" s="164"/>
      <c r="B207" s="89" t="str">
        <f>+IFERROR(VLOOKUP(A207,ConsolidatedBudget!$A$40:$E$79,2,FALSE),"")</f>
        <v/>
      </c>
      <c r="C207" s="90" t="str">
        <f>+IFERROR(VLOOKUP(A207,ConsolidatedBudget!$A$40:$E$79,4,FALSE),"")</f>
        <v/>
      </c>
      <c r="D207" s="135"/>
      <c r="E207" s="135"/>
      <c r="F207" s="154"/>
      <c r="G207" s="155"/>
      <c r="H207" s="155"/>
      <c r="I207" s="155"/>
      <c r="J207" s="165"/>
      <c r="K207" s="226">
        <f t="shared" si="3"/>
        <v>0</v>
      </c>
      <c r="L207" s="123" t="str">
        <f>IF(K207="error",Translation!A$174,"")</f>
        <v/>
      </c>
    </row>
    <row r="208" spans="1:12" ht="15.75" customHeight="1" x14ac:dyDescent="0.15">
      <c r="A208" s="164"/>
      <c r="B208" s="89" t="str">
        <f>+IFERROR(VLOOKUP(A208,ConsolidatedBudget!$A$40:$E$79,2,FALSE),"")</f>
        <v/>
      </c>
      <c r="C208" s="90" t="str">
        <f>+IFERROR(VLOOKUP(A208,ConsolidatedBudget!$A$40:$E$79,4,FALSE),"")</f>
        <v/>
      </c>
      <c r="D208" s="135"/>
      <c r="E208" s="135"/>
      <c r="F208" s="154"/>
      <c r="G208" s="155"/>
      <c r="H208" s="155"/>
      <c r="I208" s="155"/>
      <c r="J208" s="165"/>
      <c r="K208" s="226">
        <f t="shared" si="3"/>
        <v>0</v>
      </c>
      <c r="L208" s="123" t="str">
        <f>IF(K208="error",Translation!A$174,"")</f>
        <v/>
      </c>
    </row>
    <row r="209" spans="1:12" ht="15.75" customHeight="1" x14ac:dyDescent="0.15">
      <c r="A209" s="164"/>
      <c r="B209" s="89" t="str">
        <f>+IFERROR(VLOOKUP(A209,ConsolidatedBudget!$A$40:$E$79,2,FALSE),"")</f>
        <v/>
      </c>
      <c r="C209" s="90" t="str">
        <f>+IFERROR(VLOOKUP(A209,ConsolidatedBudget!$A$40:$E$79,4,FALSE),"")</f>
        <v/>
      </c>
      <c r="D209" s="135"/>
      <c r="E209" s="135"/>
      <c r="F209" s="154"/>
      <c r="G209" s="155"/>
      <c r="H209" s="155"/>
      <c r="I209" s="155"/>
      <c r="J209" s="165"/>
      <c r="K209" s="226">
        <f t="shared" si="3"/>
        <v>0</v>
      </c>
      <c r="L209" s="123" t="str">
        <f>IF(K209="error",Translation!A$174,"")</f>
        <v/>
      </c>
    </row>
    <row r="210" spans="1:12" ht="15.75" customHeight="1" x14ac:dyDescent="0.15">
      <c r="A210" s="164"/>
      <c r="B210" s="89" t="str">
        <f>+IFERROR(VLOOKUP(A210,ConsolidatedBudget!$A$40:$E$79,2,FALSE),"")</f>
        <v/>
      </c>
      <c r="C210" s="90" t="str">
        <f>+IFERROR(VLOOKUP(A210,ConsolidatedBudget!$A$40:$E$79,4,FALSE),"")</f>
        <v/>
      </c>
      <c r="D210" s="135"/>
      <c r="E210" s="135"/>
      <c r="F210" s="154"/>
      <c r="G210" s="155"/>
      <c r="H210" s="155"/>
      <c r="I210" s="155"/>
      <c r="J210" s="165"/>
      <c r="K210" s="226">
        <f t="shared" si="3"/>
        <v>0</v>
      </c>
      <c r="L210" s="123" t="str">
        <f>IF(K210="error",Translation!A$174,"")</f>
        <v/>
      </c>
    </row>
    <row r="211" spans="1:12" ht="15.75" customHeight="1" x14ac:dyDescent="0.15">
      <c r="A211" s="164"/>
      <c r="B211" s="89" t="str">
        <f>+IFERROR(VLOOKUP(A211,ConsolidatedBudget!$A$40:$E$79,2,FALSE),"")</f>
        <v/>
      </c>
      <c r="C211" s="90" t="str">
        <f>+IFERROR(VLOOKUP(A211,ConsolidatedBudget!$A$40:$E$79,4,FALSE),"")</f>
        <v/>
      </c>
      <c r="D211" s="135"/>
      <c r="E211" s="135"/>
      <c r="F211" s="154"/>
      <c r="G211" s="155"/>
      <c r="H211" s="155"/>
      <c r="I211" s="155"/>
      <c r="J211" s="165"/>
      <c r="K211" s="226">
        <f t="shared" si="3"/>
        <v>0</v>
      </c>
      <c r="L211" s="123" t="str">
        <f>IF(K211="error",Translation!A$174,"")</f>
        <v/>
      </c>
    </row>
    <row r="212" spans="1:12" ht="15.75" customHeight="1" x14ac:dyDescent="0.15">
      <c r="A212" s="164"/>
      <c r="B212" s="89" t="str">
        <f>+IFERROR(VLOOKUP(A212,ConsolidatedBudget!$A$40:$E$79,2,FALSE),"")</f>
        <v/>
      </c>
      <c r="C212" s="90" t="str">
        <f>+IFERROR(VLOOKUP(A212,ConsolidatedBudget!$A$40:$E$79,4,FALSE),"")</f>
        <v/>
      </c>
      <c r="D212" s="135"/>
      <c r="E212" s="135"/>
      <c r="F212" s="154"/>
      <c r="G212" s="155"/>
      <c r="H212" s="155"/>
      <c r="I212" s="155"/>
      <c r="J212" s="165"/>
      <c r="K212" s="226">
        <f t="shared" si="3"/>
        <v>0</v>
      </c>
      <c r="L212" s="123" t="str">
        <f>IF(K212="error",Translation!A$174,"")</f>
        <v/>
      </c>
    </row>
    <row r="213" spans="1:12" ht="15.75" customHeight="1" x14ac:dyDescent="0.15">
      <c r="A213" s="164"/>
      <c r="B213" s="89" t="str">
        <f>+IFERROR(VLOOKUP(A213,ConsolidatedBudget!$A$40:$E$79,2,FALSE),"")</f>
        <v/>
      </c>
      <c r="C213" s="90" t="str">
        <f>+IFERROR(VLOOKUP(A213,ConsolidatedBudget!$A$40:$E$79,4,FALSE),"")</f>
        <v/>
      </c>
      <c r="D213" s="135"/>
      <c r="E213" s="135"/>
      <c r="F213" s="154"/>
      <c r="G213" s="155"/>
      <c r="H213" s="155"/>
      <c r="I213" s="155"/>
      <c r="J213" s="165"/>
      <c r="K213" s="226">
        <f t="shared" si="3"/>
        <v>0</v>
      </c>
      <c r="L213" s="123" t="str">
        <f>IF(K213="error",Translation!A$174,"")</f>
        <v/>
      </c>
    </row>
    <row r="214" spans="1:12" ht="15.75" customHeight="1" x14ac:dyDescent="0.15">
      <c r="A214" s="164"/>
      <c r="B214" s="89" t="str">
        <f>+IFERROR(VLOOKUP(A214,ConsolidatedBudget!$A$40:$E$79,2,FALSE),"")</f>
        <v/>
      </c>
      <c r="C214" s="90" t="str">
        <f>+IFERROR(VLOOKUP(A214,ConsolidatedBudget!$A$40:$E$79,4,FALSE),"")</f>
        <v/>
      </c>
      <c r="D214" s="135"/>
      <c r="E214" s="135"/>
      <c r="F214" s="154"/>
      <c r="G214" s="155"/>
      <c r="H214" s="155"/>
      <c r="I214" s="155"/>
      <c r="J214" s="165"/>
      <c r="K214" s="226">
        <f t="shared" si="3"/>
        <v>0</v>
      </c>
      <c r="L214" s="123" t="str">
        <f>IF(K214="error",Translation!A$174,"")</f>
        <v/>
      </c>
    </row>
    <row r="215" spans="1:12" ht="15.75" customHeight="1" x14ac:dyDescent="0.15">
      <c r="A215" s="164"/>
      <c r="B215" s="89" t="str">
        <f>+IFERROR(VLOOKUP(A215,ConsolidatedBudget!$A$40:$E$79,2,FALSE),"")</f>
        <v/>
      </c>
      <c r="C215" s="90" t="str">
        <f>+IFERROR(VLOOKUP(A215,ConsolidatedBudget!$A$40:$E$79,4,FALSE),"")</f>
        <v/>
      </c>
      <c r="D215" s="135"/>
      <c r="E215" s="135"/>
      <c r="F215" s="154"/>
      <c r="G215" s="155"/>
      <c r="H215" s="155"/>
      <c r="I215" s="155"/>
      <c r="J215" s="165"/>
      <c r="K215" s="226">
        <f t="shared" si="3"/>
        <v>0</v>
      </c>
      <c r="L215" s="123" t="str">
        <f>IF(K215="error",Translation!A$174,"")</f>
        <v/>
      </c>
    </row>
    <row r="216" spans="1:12" ht="15.75" customHeight="1" x14ac:dyDescent="0.15">
      <c r="A216" s="164"/>
      <c r="B216" s="89" t="str">
        <f>+IFERROR(VLOOKUP(A216,ConsolidatedBudget!$A$40:$E$79,2,FALSE),"")</f>
        <v/>
      </c>
      <c r="C216" s="90" t="str">
        <f>+IFERROR(VLOOKUP(A216,ConsolidatedBudget!$A$40:$E$79,4,FALSE),"")</f>
        <v/>
      </c>
      <c r="D216" s="135"/>
      <c r="E216" s="135"/>
      <c r="F216" s="154"/>
      <c r="G216" s="155"/>
      <c r="H216" s="155"/>
      <c r="I216" s="155"/>
      <c r="J216" s="165"/>
      <c r="K216" s="226">
        <f t="shared" si="3"/>
        <v>0</v>
      </c>
      <c r="L216" s="123" t="str">
        <f>IF(K216="error",Translation!A$174,"")</f>
        <v/>
      </c>
    </row>
    <row r="217" spans="1:12" ht="15.75" customHeight="1" x14ac:dyDescent="0.15">
      <c r="A217" s="164"/>
      <c r="B217" s="89" t="str">
        <f>+IFERROR(VLOOKUP(A217,ConsolidatedBudget!$A$40:$E$79,2,FALSE),"")</f>
        <v/>
      </c>
      <c r="C217" s="90" t="str">
        <f>+IFERROR(VLOOKUP(A217,ConsolidatedBudget!$A$40:$E$79,4,FALSE),"")</f>
        <v/>
      </c>
      <c r="D217" s="135"/>
      <c r="E217" s="135"/>
      <c r="F217" s="154"/>
      <c r="G217" s="155"/>
      <c r="H217" s="155"/>
      <c r="I217" s="155"/>
      <c r="J217" s="165"/>
      <c r="K217" s="226">
        <f t="shared" si="3"/>
        <v>0</v>
      </c>
      <c r="L217" s="123" t="str">
        <f>IF(K217="error",Translation!A$174,"")</f>
        <v/>
      </c>
    </row>
    <row r="218" spans="1:12" ht="15.75" customHeight="1" x14ac:dyDescent="0.15">
      <c r="A218" s="164"/>
      <c r="B218" s="89" t="str">
        <f>+IFERROR(VLOOKUP(A218,ConsolidatedBudget!$A$40:$E$79,2,FALSE),"")</f>
        <v/>
      </c>
      <c r="C218" s="90" t="str">
        <f>+IFERROR(VLOOKUP(A218,ConsolidatedBudget!$A$40:$E$79,4,FALSE),"")</f>
        <v/>
      </c>
      <c r="D218" s="135"/>
      <c r="E218" s="135"/>
      <c r="F218" s="154"/>
      <c r="G218" s="155"/>
      <c r="H218" s="155"/>
      <c r="I218" s="155"/>
      <c r="J218" s="165"/>
      <c r="K218" s="226">
        <f t="shared" si="3"/>
        <v>0</v>
      </c>
      <c r="L218" s="123" t="str">
        <f>IF(K218="error",Translation!A$174,"")</f>
        <v/>
      </c>
    </row>
    <row r="219" spans="1:12" ht="15.75" customHeight="1" x14ac:dyDescent="0.15">
      <c r="A219" s="164"/>
      <c r="B219" s="89" t="str">
        <f>+IFERROR(VLOOKUP(A219,ConsolidatedBudget!$A$40:$E$79,2,FALSE),"")</f>
        <v/>
      </c>
      <c r="C219" s="90" t="str">
        <f>+IFERROR(VLOOKUP(A219,ConsolidatedBudget!$A$40:$E$79,4,FALSE),"")</f>
        <v/>
      </c>
      <c r="D219" s="135"/>
      <c r="E219" s="135"/>
      <c r="F219" s="154"/>
      <c r="G219" s="155"/>
      <c r="H219" s="155"/>
      <c r="I219" s="155"/>
      <c r="J219" s="165"/>
      <c r="K219" s="226">
        <f t="shared" si="3"/>
        <v>0</v>
      </c>
      <c r="L219" s="123" t="str">
        <f>IF(K219="error",Translation!A$174,"")</f>
        <v/>
      </c>
    </row>
    <row r="220" spans="1:12" ht="15.75" customHeight="1" thickBot="1" x14ac:dyDescent="0.2">
      <c r="A220" s="164"/>
      <c r="B220" s="89" t="str">
        <f>+IFERROR(VLOOKUP(A220,ConsolidatedBudget!$A$40:$E$79,2,FALSE),"")</f>
        <v/>
      </c>
      <c r="C220" s="90" t="str">
        <f>+IFERROR(VLOOKUP(A220,ConsolidatedBudget!$A$40:$E$79,4,FALSE),"")</f>
        <v/>
      </c>
      <c r="D220" s="138"/>
      <c r="E220" s="138"/>
      <c r="F220" s="220"/>
      <c r="G220" s="221"/>
      <c r="H220" s="221"/>
      <c r="I220" s="221"/>
      <c r="J220" s="222"/>
      <c r="K220" s="226">
        <f t="shared" si="3"/>
        <v>0</v>
      </c>
      <c r="L220" s="123" t="str">
        <f>IF(K220="error",Translation!A$174,"")</f>
        <v/>
      </c>
    </row>
    <row r="221" spans="1:12" s="14" customFormat="1" ht="25" customHeight="1" thickBot="1" x14ac:dyDescent="0.2">
      <c r="A221" s="543" t="str">
        <f>Translation!A163</f>
        <v xml:space="preserve">TOTAL travel &amp; subsistence costs </v>
      </c>
      <c r="B221" s="544"/>
      <c r="C221" s="544"/>
      <c r="D221" s="544"/>
      <c r="E221" s="545"/>
      <c r="F221" s="201"/>
      <c r="G221" s="257">
        <f>SUM(G3:G220)</f>
        <v>59</v>
      </c>
      <c r="H221" s="257">
        <f>SUM(H3:H220)</f>
        <v>62</v>
      </c>
      <c r="I221" s="161"/>
      <c r="J221" s="162"/>
      <c r="K221" s="163">
        <f>SUM(K3:K220)</f>
        <v>53200</v>
      </c>
      <c r="L221" s="148"/>
    </row>
    <row r="222" spans="1:12" x14ac:dyDescent="0.15"/>
  </sheetData>
  <sheetProtection password="CAF5" sheet="1" objects="1" scenarios="1"/>
  <customSheetViews>
    <customSheetView guid="{66AF0A42-F63F-4FA7-868C-A359F93CB329}" scale="70" fitToPage="1" hiddenRows="1" hiddenColumns="1">
      <selection sqref="A1:C2"/>
      <pageMargins left="0.23622047244094491" right="0.23622047244094491" top="0.74803149606299213" bottom="0.74803149606299213" header="0.31496062992125984" footer="0.31496062992125984"/>
      <printOptions horizontalCentered="1"/>
      <pageSetup paperSize="9" scale="64" orientation="landscape" r:id="rId1"/>
      <headerFooter alignWithMargins="0">
        <oddHeader>&amp;CTravel and subsistence for project staff</oddHeader>
        <oddFooter>&amp;L&amp;F&amp;CPage &amp;P of &amp;N&amp;R&amp;D  &amp;T</oddFooter>
      </headerFooter>
    </customSheetView>
  </customSheetViews>
  <mergeCells count="7">
    <mergeCell ref="F1:F2"/>
    <mergeCell ref="E1:E2"/>
    <mergeCell ref="A221:E221"/>
    <mergeCell ref="D1:D2"/>
    <mergeCell ref="A1:A2"/>
    <mergeCell ref="B1:B2"/>
    <mergeCell ref="C1:C2"/>
  </mergeCells>
  <phoneticPr fontId="8" type="noConversion"/>
  <conditionalFormatting sqref="L3:L97 L218:L220">
    <cfRule type="containsText" dxfId="64" priority="61" operator="containsText" text="Please fill all the fields in the row">
      <formula>NOT(ISERROR(SEARCH("Please fill all the fields in the row",L3)))</formula>
    </cfRule>
  </conditionalFormatting>
  <conditionalFormatting sqref="L216:L217">
    <cfRule type="containsText" dxfId="63" priority="60" operator="containsText" text="Please fill all the fields in the row">
      <formula>NOT(ISERROR(SEARCH("Please fill all the fields in the row",L216)))</formula>
    </cfRule>
  </conditionalFormatting>
  <conditionalFormatting sqref="L214:L215">
    <cfRule type="containsText" dxfId="62" priority="59" operator="containsText" text="Please fill all the fields in the row">
      <formula>NOT(ISERROR(SEARCH("Please fill all the fields in the row",L214)))</formula>
    </cfRule>
  </conditionalFormatting>
  <conditionalFormatting sqref="L212:L213">
    <cfRule type="containsText" dxfId="61" priority="58" operator="containsText" text="Please fill all the fields in the row">
      <formula>NOT(ISERROR(SEARCH("Please fill all the fields in the row",L212)))</formula>
    </cfRule>
  </conditionalFormatting>
  <conditionalFormatting sqref="L210:L211">
    <cfRule type="containsText" dxfId="60" priority="57" operator="containsText" text="Please fill all the fields in the row">
      <formula>NOT(ISERROR(SEARCH("Please fill all the fields in the row",L210)))</formula>
    </cfRule>
  </conditionalFormatting>
  <conditionalFormatting sqref="L208:L209">
    <cfRule type="containsText" dxfId="59" priority="56" operator="containsText" text="Please fill all the fields in the row">
      <formula>NOT(ISERROR(SEARCH("Please fill all the fields in the row",L208)))</formula>
    </cfRule>
  </conditionalFormatting>
  <conditionalFormatting sqref="L206:L207">
    <cfRule type="containsText" dxfId="58" priority="55" operator="containsText" text="Please fill all the fields in the row">
      <formula>NOT(ISERROR(SEARCH("Please fill all the fields in the row",L206)))</formula>
    </cfRule>
  </conditionalFormatting>
  <conditionalFormatting sqref="L204:L205">
    <cfRule type="containsText" dxfId="57" priority="54" operator="containsText" text="Please fill all the fields in the row">
      <formula>NOT(ISERROR(SEARCH("Please fill all the fields in the row",L204)))</formula>
    </cfRule>
  </conditionalFormatting>
  <conditionalFormatting sqref="L202:L203">
    <cfRule type="containsText" dxfId="56" priority="53" operator="containsText" text="Please fill all the fields in the row">
      <formula>NOT(ISERROR(SEARCH("Please fill all the fields in the row",L202)))</formula>
    </cfRule>
  </conditionalFormatting>
  <conditionalFormatting sqref="L200:L201">
    <cfRule type="containsText" dxfId="55" priority="52" operator="containsText" text="Please fill all the fields in the row">
      <formula>NOT(ISERROR(SEARCH("Please fill all the fields in the row",L200)))</formula>
    </cfRule>
  </conditionalFormatting>
  <conditionalFormatting sqref="L198:L199">
    <cfRule type="containsText" dxfId="54" priority="51" operator="containsText" text="Please fill all the fields in the row">
      <formula>NOT(ISERROR(SEARCH("Please fill all the fields in the row",L198)))</formula>
    </cfRule>
  </conditionalFormatting>
  <conditionalFormatting sqref="L196:L197">
    <cfRule type="containsText" dxfId="53" priority="50" operator="containsText" text="Please fill all the fields in the row">
      <formula>NOT(ISERROR(SEARCH("Please fill all the fields in the row",L196)))</formula>
    </cfRule>
  </conditionalFormatting>
  <conditionalFormatting sqref="L194:L195">
    <cfRule type="containsText" dxfId="52" priority="49" operator="containsText" text="Please fill all the fields in the row">
      <formula>NOT(ISERROR(SEARCH("Please fill all the fields in the row",L194)))</formula>
    </cfRule>
  </conditionalFormatting>
  <conditionalFormatting sqref="L192:L193">
    <cfRule type="containsText" dxfId="51" priority="48" operator="containsText" text="Please fill all the fields in the row">
      <formula>NOT(ISERROR(SEARCH("Please fill all the fields in the row",L192)))</formula>
    </cfRule>
  </conditionalFormatting>
  <conditionalFormatting sqref="L190:L191">
    <cfRule type="containsText" dxfId="50" priority="47" operator="containsText" text="Please fill all the fields in the row">
      <formula>NOT(ISERROR(SEARCH("Please fill all the fields in the row",L190)))</formula>
    </cfRule>
  </conditionalFormatting>
  <conditionalFormatting sqref="L188:L189">
    <cfRule type="containsText" dxfId="49" priority="46" operator="containsText" text="Please fill all the fields in the row">
      <formula>NOT(ISERROR(SEARCH("Please fill all the fields in the row",L188)))</formula>
    </cfRule>
  </conditionalFormatting>
  <conditionalFormatting sqref="L186:L187">
    <cfRule type="containsText" dxfId="48" priority="45" operator="containsText" text="Please fill all the fields in the row">
      <formula>NOT(ISERROR(SEARCH("Please fill all the fields in the row",L186)))</formula>
    </cfRule>
  </conditionalFormatting>
  <conditionalFormatting sqref="L184:L185">
    <cfRule type="containsText" dxfId="47" priority="44" operator="containsText" text="Please fill all the fields in the row">
      <formula>NOT(ISERROR(SEARCH("Please fill all the fields in the row",L184)))</formula>
    </cfRule>
  </conditionalFormatting>
  <conditionalFormatting sqref="L182:L183">
    <cfRule type="containsText" dxfId="46" priority="43" operator="containsText" text="Please fill all the fields in the row">
      <formula>NOT(ISERROR(SEARCH("Please fill all the fields in the row",L182)))</formula>
    </cfRule>
  </conditionalFormatting>
  <conditionalFormatting sqref="L180:L181">
    <cfRule type="containsText" dxfId="45" priority="42" operator="containsText" text="Please fill all the fields in the row">
      <formula>NOT(ISERROR(SEARCH("Please fill all the fields in the row",L180)))</formula>
    </cfRule>
  </conditionalFormatting>
  <conditionalFormatting sqref="L178:L179">
    <cfRule type="containsText" dxfId="44" priority="41" operator="containsText" text="Please fill all the fields in the row">
      <formula>NOT(ISERROR(SEARCH("Please fill all the fields in the row",L178)))</formula>
    </cfRule>
  </conditionalFormatting>
  <conditionalFormatting sqref="L176:L177">
    <cfRule type="containsText" dxfId="43" priority="40" operator="containsText" text="Please fill all the fields in the row">
      <formula>NOT(ISERROR(SEARCH("Please fill all the fields in the row",L176)))</formula>
    </cfRule>
  </conditionalFormatting>
  <conditionalFormatting sqref="L174:L175">
    <cfRule type="containsText" dxfId="42" priority="39" operator="containsText" text="Please fill all the fields in the row">
      <formula>NOT(ISERROR(SEARCH("Please fill all the fields in the row",L174)))</formula>
    </cfRule>
  </conditionalFormatting>
  <conditionalFormatting sqref="L172:L173">
    <cfRule type="containsText" dxfId="41" priority="38" operator="containsText" text="Please fill all the fields in the row">
      <formula>NOT(ISERROR(SEARCH("Please fill all the fields in the row",L172)))</formula>
    </cfRule>
  </conditionalFormatting>
  <conditionalFormatting sqref="L170:L171">
    <cfRule type="containsText" dxfId="40" priority="37" operator="containsText" text="Please fill all the fields in the row">
      <formula>NOT(ISERROR(SEARCH("Please fill all the fields in the row",L170)))</formula>
    </cfRule>
  </conditionalFormatting>
  <conditionalFormatting sqref="L168:L169">
    <cfRule type="containsText" dxfId="39" priority="36" operator="containsText" text="Please fill all the fields in the row">
      <formula>NOT(ISERROR(SEARCH("Please fill all the fields in the row",L168)))</formula>
    </cfRule>
  </conditionalFormatting>
  <conditionalFormatting sqref="L166:L167">
    <cfRule type="containsText" dxfId="38" priority="35" operator="containsText" text="Please fill all the fields in the row">
      <formula>NOT(ISERROR(SEARCH("Please fill all the fields in the row",L166)))</formula>
    </cfRule>
  </conditionalFormatting>
  <conditionalFormatting sqref="L164:L165">
    <cfRule type="containsText" dxfId="37" priority="34" operator="containsText" text="Please fill all the fields in the row">
      <formula>NOT(ISERROR(SEARCH("Please fill all the fields in the row",L164)))</formula>
    </cfRule>
  </conditionalFormatting>
  <conditionalFormatting sqref="L162:L163">
    <cfRule type="containsText" dxfId="36" priority="33" operator="containsText" text="Please fill all the fields in the row">
      <formula>NOT(ISERROR(SEARCH("Please fill all the fields in the row",L162)))</formula>
    </cfRule>
  </conditionalFormatting>
  <conditionalFormatting sqref="L160:L161">
    <cfRule type="containsText" dxfId="35" priority="32" operator="containsText" text="Please fill all the fields in the row">
      <formula>NOT(ISERROR(SEARCH("Please fill all the fields in the row",L160)))</formula>
    </cfRule>
  </conditionalFormatting>
  <conditionalFormatting sqref="L158:L159">
    <cfRule type="containsText" dxfId="34" priority="31" operator="containsText" text="Please fill all the fields in the row">
      <formula>NOT(ISERROR(SEARCH("Please fill all the fields in the row",L158)))</formula>
    </cfRule>
  </conditionalFormatting>
  <conditionalFormatting sqref="L156:L157">
    <cfRule type="containsText" dxfId="33" priority="30" operator="containsText" text="Please fill all the fields in the row">
      <formula>NOT(ISERROR(SEARCH("Please fill all the fields in the row",L156)))</formula>
    </cfRule>
  </conditionalFormatting>
  <conditionalFormatting sqref="L154:L155">
    <cfRule type="containsText" dxfId="32" priority="29" operator="containsText" text="Please fill all the fields in the row">
      <formula>NOT(ISERROR(SEARCH("Please fill all the fields in the row",L154)))</formula>
    </cfRule>
  </conditionalFormatting>
  <conditionalFormatting sqref="L152:L153">
    <cfRule type="containsText" dxfId="31" priority="28" operator="containsText" text="Please fill all the fields in the row">
      <formula>NOT(ISERROR(SEARCH("Please fill all the fields in the row",L152)))</formula>
    </cfRule>
  </conditionalFormatting>
  <conditionalFormatting sqref="L150:L151">
    <cfRule type="containsText" dxfId="30" priority="27" operator="containsText" text="Please fill all the fields in the row">
      <formula>NOT(ISERROR(SEARCH("Please fill all the fields in the row",L150)))</formula>
    </cfRule>
  </conditionalFormatting>
  <conditionalFormatting sqref="L148:L149">
    <cfRule type="containsText" dxfId="29" priority="26" operator="containsText" text="Please fill all the fields in the row">
      <formula>NOT(ISERROR(SEARCH("Please fill all the fields in the row",L148)))</formula>
    </cfRule>
  </conditionalFormatting>
  <conditionalFormatting sqref="L146:L147">
    <cfRule type="containsText" dxfId="28" priority="25" operator="containsText" text="Please fill all the fields in the row">
      <formula>NOT(ISERROR(SEARCH("Please fill all the fields in the row",L146)))</formula>
    </cfRule>
  </conditionalFormatting>
  <conditionalFormatting sqref="L144:L145">
    <cfRule type="containsText" dxfId="27" priority="24" operator="containsText" text="Please fill all the fields in the row">
      <formula>NOT(ISERROR(SEARCH("Please fill all the fields in the row",L144)))</formula>
    </cfRule>
  </conditionalFormatting>
  <conditionalFormatting sqref="L142:L143">
    <cfRule type="containsText" dxfId="26" priority="23" operator="containsText" text="Please fill all the fields in the row">
      <formula>NOT(ISERROR(SEARCH("Please fill all the fields in the row",L142)))</formula>
    </cfRule>
  </conditionalFormatting>
  <conditionalFormatting sqref="L140:L141">
    <cfRule type="containsText" dxfId="25" priority="22" operator="containsText" text="Please fill all the fields in the row">
      <formula>NOT(ISERROR(SEARCH("Please fill all the fields in the row",L140)))</formula>
    </cfRule>
  </conditionalFormatting>
  <conditionalFormatting sqref="L138:L139">
    <cfRule type="containsText" dxfId="24" priority="21" operator="containsText" text="Please fill all the fields in the row">
      <formula>NOT(ISERROR(SEARCH("Please fill all the fields in the row",L138)))</formula>
    </cfRule>
  </conditionalFormatting>
  <conditionalFormatting sqref="L136:L137">
    <cfRule type="containsText" dxfId="23" priority="20" operator="containsText" text="Please fill all the fields in the row">
      <formula>NOT(ISERROR(SEARCH("Please fill all the fields in the row",L136)))</formula>
    </cfRule>
  </conditionalFormatting>
  <conditionalFormatting sqref="L134:L135">
    <cfRule type="containsText" dxfId="22" priority="19" operator="containsText" text="Please fill all the fields in the row">
      <formula>NOT(ISERROR(SEARCH("Please fill all the fields in the row",L134)))</formula>
    </cfRule>
  </conditionalFormatting>
  <conditionalFormatting sqref="L132:L133">
    <cfRule type="containsText" dxfId="21" priority="18" operator="containsText" text="Please fill all the fields in the row">
      <formula>NOT(ISERROR(SEARCH("Please fill all the fields in the row",L132)))</formula>
    </cfRule>
  </conditionalFormatting>
  <conditionalFormatting sqref="L130:L131">
    <cfRule type="containsText" dxfId="20" priority="17" operator="containsText" text="Please fill all the fields in the row">
      <formula>NOT(ISERROR(SEARCH("Please fill all the fields in the row",L130)))</formula>
    </cfRule>
  </conditionalFormatting>
  <conditionalFormatting sqref="L128:L129">
    <cfRule type="containsText" dxfId="19" priority="16" operator="containsText" text="Please fill all the fields in the row">
      <formula>NOT(ISERROR(SEARCH("Please fill all the fields in the row",L128)))</formula>
    </cfRule>
  </conditionalFormatting>
  <conditionalFormatting sqref="L126:L127">
    <cfRule type="containsText" dxfId="18" priority="15" operator="containsText" text="Please fill all the fields in the row">
      <formula>NOT(ISERROR(SEARCH("Please fill all the fields in the row",L126)))</formula>
    </cfRule>
  </conditionalFormatting>
  <conditionalFormatting sqref="L124:L125">
    <cfRule type="containsText" dxfId="17" priority="14" operator="containsText" text="Please fill all the fields in the row">
      <formula>NOT(ISERROR(SEARCH("Please fill all the fields in the row",L124)))</formula>
    </cfRule>
  </conditionalFormatting>
  <conditionalFormatting sqref="L122:L123">
    <cfRule type="containsText" dxfId="16" priority="13" operator="containsText" text="Please fill all the fields in the row">
      <formula>NOT(ISERROR(SEARCH("Please fill all the fields in the row",L122)))</formula>
    </cfRule>
  </conditionalFormatting>
  <conditionalFormatting sqref="L120:L121">
    <cfRule type="containsText" dxfId="15" priority="12" operator="containsText" text="Please fill all the fields in the row">
      <formula>NOT(ISERROR(SEARCH("Please fill all the fields in the row",L120)))</formula>
    </cfRule>
  </conditionalFormatting>
  <conditionalFormatting sqref="L118:L119">
    <cfRule type="containsText" dxfId="14" priority="11" operator="containsText" text="Please fill all the fields in the row">
      <formula>NOT(ISERROR(SEARCH("Please fill all the fields in the row",L118)))</formula>
    </cfRule>
  </conditionalFormatting>
  <conditionalFormatting sqref="L116:L117">
    <cfRule type="containsText" dxfId="13" priority="10" operator="containsText" text="Please fill all the fields in the row">
      <formula>NOT(ISERROR(SEARCH("Please fill all the fields in the row",L116)))</formula>
    </cfRule>
  </conditionalFormatting>
  <conditionalFormatting sqref="L114:L115">
    <cfRule type="containsText" dxfId="12" priority="9" operator="containsText" text="Please fill all the fields in the row">
      <formula>NOT(ISERROR(SEARCH("Please fill all the fields in the row",L114)))</formula>
    </cfRule>
  </conditionalFormatting>
  <conditionalFormatting sqref="L112:L113">
    <cfRule type="containsText" dxfId="11" priority="8" operator="containsText" text="Please fill all the fields in the row">
      <formula>NOT(ISERROR(SEARCH("Please fill all the fields in the row",L112)))</formula>
    </cfRule>
  </conditionalFormatting>
  <conditionalFormatting sqref="L110:L111">
    <cfRule type="containsText" dxfId="10" priority="7" operator="containsText" text="Please fill all the fields in the row">
      <formula>NOT(ISERROR(SEARCH("Please fill all the fields in the row",L110)))</formula>
    </cfRule>
  </conditionalFormatting>
  <conditionalFormatting sqref="L108:L109">
    <cfRule type="containsText" dxfId="9" priority="6" operator="containsText" text="Please fill all the fields in the row">
      <formula>NOT(ISERROR(SEARCH("Please fill all the fields in the row",L108)))</formula>
    </cfRule>
  </conditionalFormatting>
  <conditionalFormatting sqref="L106:L107">
    <cfRule type="containsText" dxfId="8" priority="5" operator="containsText" text="Please fill all the fields in the row">
      <formula>NOT(ISERROR(SEARCH("Please fill all the fields in the row",L106)))</formula>
    </cfRule>
  </conditionalFormatting>
  <conditionalFormatting sqref="L104:L105">
    <cfRule type="containsText" dxfId="7" priority="4" operator="containsText" text="Please fill all the fields in the row">
      <formula>NOT(ISERROR(SEARCH("Please fill all the fields in the row",L104)))</formula>
    </cfRule>
  </conditionalFormatting>
  <conditionalFormatting sqref="L102:L103">
    <cfRule type="containsText" dxfId="6" priority="3" operator="containsText" text="Please fill all the fields in the row">
      <formula>NOT(ISERROR(SEARCH("Please fill all the fields in the row",L102)))</formula>
    </cfRule>
  </conditionalFormatting>
  <conditionalFormatting sqref="L100:L101">
    <cfRule type="containsText" dxfId="5" priority="2" operator="containsText" text="Please fill all the fields in the row">
      <formula>NOT(ISERROR(SEARCH("Please fill all the fields in the row",L100)))</formula>
    </cfRule>
  </conditionalFormatting>
  <conditionalFormatting sqref="L98:L99">
    <cfRule type="containsText" dxfId="4" priority="1" operator="containsText" text="Please fill all the fields in the row">
      <formula>NOT(ISERROR(SEARCH("Please fill all the fields in the row",L98)))</formula>
    </cfRule>
  </conditionalFormatting>
  <dataValidations count="4">
    <dataValidation type="list" allowBlank="1" showInputMessage="1" showErrorMessage="1" sqref="D3:D220" xr:uid="{00000000-0002-0000-0400-000000000000}">
      <formula1>Countries</formula1>
    </dataValidation>
    <dataValidation type="whole" operator="greaterThanOrEqual" allowBlank="1" showInputMessage="1" showErrorMessage="1" sqref="G3:H220" xr:uid="{00000000-0002-0000-0400-000001000000}">
      <formula1>0</formula1>
    </dataValidation>
    <dataValidation type="list" allowBlank="1" showInputMessage="1" showErrorMessage="1" sqref="A3:A220" xr:uid="{00000000-0002-0000-0400-000002000000}">
      <formula1>Partners</formula1>
    </dataValidation>
    <dataValidation type="whole" operator="greaterThanOrEqual" allowBlank="1" showInputMessage="1" showErrorMessage="1" error="You are only allowed to encode whole numbers" sqref="I3:J220" xr:uid="{00000000-0002-0000-0400-000003000000}">
      <formula1>0</formula1>
    </dataValidation>
  </dataValidations>
  <printOptions horizontalCentered="1"/>
  <pageMargins left="0.23622047244094491" right="0.23622047244094491" top="0.74803149606299213" bottom="0.74803149606299213" header="0.31496062992125984" footer="0.31496062992125984"/>
  <pageSetup paperSize="9" scale="59" orientation="landscape" r:id="rId2"/>
  <headerFooter alignWithMargins="0">
    <oddHeader>&amp;CTravel and subsistence for project staff</oddHeader>
    <oddFooter>&amp;L&amp;F&amp;CPage &amp;P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58"/>
  <sheetViews>
    <sheetView zoomScale="83" zoomScaleNormal="83" workbookViewId="0">
      <selection activeCell="F5" sqref="F5"/>
    </sheetView>
  </sheetViews>
  <sheetFormatPr baseColWidth="10" defaultColWidth="0" defaultRowHeight="13" zeroHeight="1" x14ac:dyDescent="0.15"/>
  <cols>
    <col min="1" max="1" width="9" style="2" customWidth="1"/>
    <col min="2" max="3" width="14.5" style="2" customWidth="1"/>
    <col min="4" max="5" width="40.1640625" style="2" customWidth="1"/>
    <col min="6" max="7" width="11.1640625" style="2" customWidth="1"/>
    <col min="8" max="8" width="12" style="2" customWidth="1"/>
    <col min="9" max="9" width="13.1640625" style="2" customWidth="1"/>
    <col min="10" max="10" width="14" style="2" customWidth="1"/>
    <col min="11" max="11" width="36.83203125" style="2" bestFit="1" customWidth="1"/>
    <col min="12" max="16384" width="0" style="2" hidden="1"/>
  </cols>
  <sheetData>
    <row r="1" spans="1:11" s="4" customFormat="1" ht="43.5" customHeight="1" thickTop="1" x14ac:dyDescent="0.15">
      <c r="A1" s="539" t="str">
        <f>Translation!A112</f>
        <v>Partner</v>
      </c>
      <c r="B1" s="539" t="str">
        <f>Translation!A90</f>
        <v>Name</v>
      </c>
      <c r="C1" s="539" t="str">
        <f>Translation!A31</f>
        <v>Country</v>
      </c>
      <c r="D1" s="548" t="str">
        <f>Translation!A39</f>
        <v>Description</v>
      </c>
      <c r="E1" s="550" t="str">
        <f>Translation!A75</f>
        <v>Justification</v>
      </c>
      <c r="F1" s="141" t="str">
        <f>Translation!A94</f>
        <v>Number of items</v>
      </c>
      <c r="G1" s="141" t="str">
        <f>Translation!A27</f>
        <v>Cost per Item</v>
      </c>
      <c r="H1" s="141" t="str">
        <f>Translation!A171</f>
        <v>Usage rate %</v>
      </c>
      <c r="I1" s="141" t="str">
        <f>Translation!A38</f>
        <v>Depreciation rate %</v>
      </c>
      <c r="J1" s="142" t="str">
        <f>Translation!A148</f>
        <v xml:space="preserve">Total costs </v>
      </c>
      <c r="K1" s="143"/>
    </row>
    <row r="2" spans="1:11" s="3" customFormat="1" x14ac:dyDescent="0.15">
      <c r="A2" s="555"/>
      <c r="B2" s="555"/>
      <c r="C2" s="555"/>
      <c r="D2" s="549"/>
      <c r="E2" s="551"/>
      <c r="F2" s="144" t="s">
        <v>4</v>
      </c>
      <c r="G2" s="144" t="s">
        <v>5</v>
      </c>
      <c r="H2" s="144" t="s">
        <v>6</v>
      </c>
      <c r="I2" s="144" t="s">
        <v>7</v>
      </c>
      <c r="J2" s="145" t="s">
        <v>33</v>
      </c>
      <c r="K2" s="146"/>
    </row>
    <row r="3" spans="1:11" s="3" customFormat="1" ht="14" thickBot="1" x14ac:dyDescent="0.2">
      <c r="A3" s="540"/>
      <c r="B3" s="540"/>
      <c r="C3" s="540"/>
      <c r="D3" s="549"/>
      <c r="E3" s="551"/>
      <c r="F3" s="144"/>
      <c r="G3" s="144"/>
      <c r="H3" s="144"/>
      <c r="I3" s="144"/>
      <c r="J3" s="145">
        <f>SUM(J4:J53)</f>
        <v>3800</v>
      </c>
      <c r="K3" s="146"/>
    </row>
    <row r="4" spans="1:11" ht="14" x14ac:dyDescent="0.15">
      <c r="A4" s="125" t="s">
        <v>56</v>
      </c>
      <c r="B4" s="89" t="str">
        <f>+IFERROR(VLOOKUP(A4,ConsolidatedBudget!$A$40:$E$79,2,FALSE),"")</f>
        <v>University of Ljubljana</v>
      </c>
      <c r="C4" s="90" t="str">
        <f>+IFERROR(VLOOKUP(A4,ConsolidatedBudget!$A$40:$E$79,4,FALSE),"")</f>
        <v xml:space="preserve">Slovenia </v>
      </c>
      <c r="D4" s="150" t="s">
        <v>659</v>
      </c>
      <c r="E4" s="151">
        <v>100</v>
      </c>
      <c r="F4" s="152">
        <v>2</v>
      </c>
      <c r="G4" s="152">
        <v>1100</v>
      </c>
      <c r="H4" s="153">
        <v>1</v>
      </c>
      <c r="I4" s="153">
        <v>1</v>
      </c>
      <c r="J4" s="230">
        <f>IF(ISBLANK(A4),0,IF(OR(ISBLANK(A4),ISBLANK(D4),ISBLANK(E4),ISBLANK(F4),ISBLANK(G4),ISBLANK(H4),ISBLANK(I4)),"ERROR",ROUND(F4*G4*H4*I4,0)))</f>
        <v>2200</v>
      </c>
      <c r="K4" s="123" t="str">
        <f>IF(J4="error",Translation!A$174,"")</f>
        <v/>
      </c>
    </row>
    <row r="5" spans="1:11" ht="14" x14ac:dyDescent="0.15">
      <c r="A5" s="126" t="s">
        <v>56</v>
      </c>
      <c r="B5" s="89" t="str">
        <f>+IFERROR(VLOOKUP(A5,ConsolidatedBudget!$A$40:$E$79,2,FALSE),"")</f>
        <v>University of Ljubljana</v>
      </c>
      <c r="C5" s="90" t="str">
        <f>+IFERROR(VLOOKUP(A5,ConsolidatedBudget!$A$40:$E$79,4,FALSE),"")</f>
        <v xml:space="preserve">Slovenia </v>
      </c>
      <c r="D5" s="135" t="s">
        <v>660</v>
      </c>
      <c r="E5" s="154">
        <v>100</v>
      </c>
      <c r="F5" s="155">
        <v>4</v>
      </c>
      <c r="G5" s="155">
        <v>400</v>
      </c>
      <c r="H5" s="156">
        <v>1</v>
      </c>
      <c r="I5" s="157">
        <v>1</v>
      </c>
      <c r="J5" s="182">
        <f t="shared" ref="J5:J53" si="0">IF(ISBLANK(A5),0,IF(OR(ISBLANK(A5),ISBLANK(D5),ISBLANK(E5),ISBLANK(F5),ISBLANK(G5),ISBLANK(H5),ISBLANK(I5)),"ERROR",ROUND(F5*G5*H5*I5,0)))</f>
        <v>1600</v>
      </c>
      <c r="K5" s="123" t="str">
        <f>IF(J5="error",Translation!A$174,"")</f>
        <v/>
      </c>
    </row>
    <row r="6" spans="1:11" ht="14" x14ac:dyDescent="0.15">
      <c r="A6" s="126"/>
      <c r="B6" s="89" t="str">
        <f>+IFERROR(VLOOKUP(A6,ConsolidatedBudget!$A$40:$E$79,2,FALSE),"")</f>
        <v/>
      </c>
      <c r="C6" s="90" t="str">
        <f>+IFERROR(VLOOKUP(A6,ConsolidatedBudget!$A$40:$E$79,4,FALSE),"")</f>
        <v/>
      </c>
      <c r="D6" s="135"/>
      <c r="E6" s="154"/>
      <c r="F6" s="155"/>
      <c r="G6" s="155"/>
      <c r="H6" s="156"/>
      <c r="I6" s="157"/>
      <c r="J6" s="182">
        <f t="shared" si="0"/>
        <v>0</v>
      </c>
      <c r="K6" s="123" t="str">
        <f>IF(J6="error",Translation!A$174,"")</f>
        <v/>
      </c>
    </row>
    <row r="7" spans="1:11" ht="14" x14ac:dyDescent="0.15">
      <c r="A7" s="126"/>
      <c r="B7" s="89" t="str">
        <f>+IFERROR(VLOOKUP(A7,ConsolidatedBudget!$A$40:$E$79,2,FALSE),"")</f>
        <v/>
      </c>
      <c r="C7" s="90" t="str">
        <f>+IFERROR(VLOOKUP(A7,ConsolidatedBudget!$A$40:$E$79,4,FALSE),"")</f>
        <v/>
      </c>
      <c r="D7" s="135"/>
      <c r="E7" s="154"/>
      <c r="F7" s="155"/>
      <c r="G7" s="155"/>
      <c r="H7" s="156"/>
      <c r="I7" s="157"/>
      <c r="J7" s="182">
        <f t="shared" si="0"/>
        <v>0</v>
      </c>
      <c r="K7" s="123" t="str">
        <f>IF(J7="error",Translation!A$174,"")</f>
        <v/>
      </c>
    </row>
    <row r="8" spans="1:11" ht="14" x14ac:dyDescent="0.15">
      <c r="A8" s="126"/>
      <c r="B8" s="89" t="str">
        <f>+IFERROR(VLOOKUP(A8,ConsolidatedBudget!$A$40:$E$79,2,FALSE),"")</f>
        <v/>
      </c>
      <c r="C8" s="90" t="str">
        <f>+IFERROR(VLOOKUP(A8,ConsolidatedBudget!$A$40:$E$79,4,FALSE),"")</f>
        <v/>
      </c>
      <c r="D8" s="135"/>
      <c r="E8" s="154"/>
      <c r="F8" s="155"/>
      <c r="G8" s="155"/>
      <c r="H8" s="156"/>
      <c r="I8" s="157"/>
      <c r="J8" s="182">
        <f t="shared" si="0"/>
        <v>0</v>
      </c>
      <c r="K8" s="123" t="str">
        <f>IF(J8="error",Translation!A$174,"")</f>
        <v/>
      </c>
    </row>
    <row r="9" spans="1:11" ht="14" x14ac:dyDescent="0.15">
      <c r="A9" s="126"/>
      <c r="B9" s="89" t="str">
        <f>+IFERROR(VLOOKUP(A9,ConsolidatedBudget!$A$40:$E$79,2,FALSE),"")</f>
        <v/>
      </c>
      <c r="C9" s="90" t="str">
        <f>+IFERROR(VLOOKUP(A9,ConsolidatedBudget!$A$40:$E$79,4,FALSE),"")</f>
        <v/>
      </c>
      <c r="D9" s="135"/>
      <c r="E9" s="154"/>
      <c r="F9" s="155"/>
      <c r="G9" s="155"/>
      <c r="H9" s="156"/>
      <c r="I9" s="157"/>
      <c r="J9" s="182">
        <f t="shared" ref="J9:J28" si="1">IF(ISBLANK(A9),0,IF(OR(ISBLANK(A9),ISBLANK(D9),ISBLANK(E9),ISBLANK(F9),ISBLANK(G9),ISBLANK(H9),ISBLANK(I9)),"ERROR",ROUND(F9*G9*H9*I9,0)))</f>
        <v>0</v>
      </c>
      <c r="K9" s="123" t="str">
        <f>IF(J9="error",Translation!A$174,"")</f>
        <v/>
      </c>
    </row>
    <row r="10" spans="1:11" ht="14" x14ac:dyDescent="0.15">
      <c r="A10" s="126"/>
      <c r="B10" s="89" t="str">
        <f>+IFERROR(VLOOKUP(A10,ConsolidatedBudget!$A$40:$E$79,2,FALSE),"")</f>
        <v/>
      </c>
      <c r="C10" s="90" t="str">
        <f>+IFERROR(VLOOKUP(A10,ConsolidatedBudget!$A$40:$E$79,4,FALSE),"")</f>
        <v/>
      </c>
      <c r="D10" s="135"/>
      <c r="E10" s="154"/>
      <c r="F10" s="155"/>
      <c r="G10" s="155"/>
      <c r="H10" s="156"/>
      <c r="I10" s="157"/>
      <c r="J10" s="182">
        <f t="shared" si="1"/>
        <v>0</v>
      </c>
      <c r="K10" s="123" t="str">
        <f>IF(J10="error",Translation!A$174,"")</f>
        <v/>
      </c>
    </row>
    <row r="11" spans="1:11" ht="14" x14ac:dyDescent="0.15">
      <c r="A11" s="126"/>
      <c r="B11" s="89" t="str">
        <f>+IFERROR(VLOOKUP(A11,ConsolidatedBudget!$A$40:$E$79,2,FALSE),"")</f>
        <v/>
      </c>
      <c r="C11" s="90" t="str">
        <f>+IFERROR(VLOOKUP(A11,ConsolidatedBudget!$A$40:$E$79,4,FALSE),"")</f>
        <v/>
      </c>
      <c r="D11" s="135"/>
      <c r="E11" s="154"/>
      <c r="F11" s="155"/>
      <c r="G11" s="155"/>
      <c r="H11" s="156"/>
      <c r="I11" s="157"/>
      <c r="J11" s="182">
        <f t="shared" si="1"/>
        <v>0</v>
      </c>
      <c r="K11" s="123" t="str">
        <f>IF(J11="error",Translation!A$174,"")</f>
        <v/>
      </c>
    </row>
    <row r="12" spans="1:11" ht="14" x14ac:dyDescent="0.15">
      <c r="A12" s="126"/>
      <c r="B12" s="89" t="str">
        <f>+IFERROR(VLOOKUP(A12,ConsolidatedBudget!$A$40:$E$79,2,FALSE),"")</f>
        <v/>
      </c>
      <c r="C12" s="90" t="str">
        <f>+IFERROR(VLOOKUP(A12,ConsolidatedBudget!$A$40:$E$79,4,FALSE),"")</f>
        <v/>
      </c>
      <c r="D12" s="135"/>
      <c r="E12" s="154"/>
      <c r="F12" s="155"/>
      <c r="G12" s="155"/>
      <c r="H12" s="156"/>
      <c r="I12" s="157"/>
      <c r="J12" s="182">
        <f t="shared" si="1"/>
        <v>0</v>
      </c>
      <c r="K12" s="123" t="str">
        <f>IF(J12="error",Translation!A$174,"")</f>
        <v/>
      </c>
    </row>
    <row r="13" spans="1:11" ht="14" x14ac:dyDescent="0.15">
      <c r="A13" s="126"/>
      <c r="B13" s="89" t="str">
        <f>+IFERROR(VLOOKUP(A13,ConsolidatedBudget!$A$40:$E$79,2,FALSE),"")</f>
        <v/>
      </c>
      <c r="C13" s="90" t="str">
        <f>+IFERROR(VLOOKUP(A13,ConsolidatedBudget!$A$40:$E$79,4,FALSE),"")</f>
        <v/>
      </c>
      <c r="D13" s="135"/>
      <c r="E13" s="154"/>
      <c r="F13" s="155"/>
      <c r="G13" s="155"/>
      <c r="H13" s="156"/>
      <c r="I13" s="157"/>
      <c r="J13" s="182">
        <f t="shared" si="1"/>
        <v>0</v>
      </c>
      <c r="K13" s="123" t="str">
        <f>IF(J13="error",Translation!A$174,"")</f>
        <v/>
      </c>
    </row>
    <row r="14" spans="1:11" ht="14" x14ac:dyDescent="0.15">
      <c r="A14" s="126"/>
      <c r="B14" s="89" t="str">
        <f>+IFERROR(VLOOKUP(A14,ConsolidatedBudget!$A$40:$E$79,2,FALSE),"")</f>
        <v/>
      </c>
      <c r="C14" s="90" t="str">
        <f>+IFERROR(VLOOKUP(A14,ConsolidatedBudget!$A$40:$E$79,4,FALSE),"")</f>
        <v/>
      </c>
      <c r="D14" s="135"/>
      <c r="E14" s="154"/>
      <c r="F14" s="155"/>
      <c r="G14" s="155"/>
      <c r="H14" s="156"/>
      <c r="I14" s="157"/>
      <c r="J14" s="182">
        <f t="shared" si="1"/>
        <v>0</v>
      </c>
      <c r="K14" s="123" t="str">
        <f>IF(J14="error",Translation!A$174,"")</f>
        <v/>
      </c>
    </row>
    <row r="15" spans="1:11" ht="14" x14ac:dyDescent="0.15">
      <c r="A15" s="126"/>
      <c r="B15" s="89" t="str">
        <f>+IFERROR(VLOOKUP(A15,ConsolidatedBudget!$A$40:$E$79,2,FALSE),"")</f>
        <v/>
      </c>
      <c r="C15" s="90" t="str">
        <f>+IFERROR(VLOOKUP(A15,ConsolidatedBudget!$A$40:$E$79,4,FALSE),"")</f>
        <v/>
      </c>
      <c r="D15" s="135"/>
      <c r="E15" s="154"/>
      <c r="F15" s="155"/>
      <c r="G15" s="155"/>
      <c r="H15" s="156"/>
      <c r="I15" s="157"/>
      <c r="J15" s="182">
        <f t="shared" si="1"/>
        <v>0</v>
      </c>
      <c r="K15" s="123" t="str">
        <f>IF(J15="error",Translation!A$174,"")</f>
        <v/>
      </c>
    </row>
    <row r="16" spans="1:11" ht="14" x14ac:dyDescent="0.15">
      <c r="A16" s="126"/>
      <c r="B16" s="89" t="str">
        <f>+IFERROR(VLOOKUP(A16,ConsolidatedBudget!$A$40:$E$79,2,FALSE),"")</f>
        <v/>
      </c>
      <c r="C16" s="90" t="str">
        <f>+IFERROR(VLOOKUP(A16,ConsolidatedBudget!$A$40:$E$79,4,FALSE),"")</f>
        <v/>
      </c>
      <c r="D16" s="135"/>
      <c r="E16" s="154"/>
      <c r="F16" s="155"/>
      <c r="G16" s="155"/>
      <c r="H16" s="156"/>
      <c r="I16" s="157"/>
      <c r="J16" s="182">
        <f t="shared" si="1"/>
        <v>0</v>
      </c>
      <c r="K16" s="123" t="str">
        <f>IF(J16="error",Translation!A$174,"")</f>
        <v/>
      </c>
    </row>
    <row r="17" spans="1:11" ht="14" x14ac:dyDescent="0.15">
      <c r="A17" s="126"/>
      <c r="B17" s="89" t="str">
        <f>+IFERROR(VLOOKUP(A17,ConsolidatedBudget!$A$40:$E$79,2,FALSE),"")</f>
        <v/>
      </c>
      <c r="C17" s="90" t="str">
        <f>+IFERROR(VLOOKUP(A17,ConsolidatedBudget!$A$40:$E$79,4,FALSE),"")</f>
        <v/>
      </c>
      <c r="D17" s="135"/>
      <c r="E17" s="154"/>
      <c r="F17" s="155"/>
      <c r="G17" s="155"/>
      <c r="H17" s="156"/>
      <c r="I17" s="157"/>
      <c r="J17" s="182">
        <f t="shared" si="1"/>
        <v>0</v>
      </c>
      <c r="K17" s="123" t="str">
        <f>IF(J17="error",Translation!A$174,"")</f>
        <v/>
      </c>
    </row>
    <row r="18" spans="1:11" ht="14" x14ac:dyDescent="0.15">
      <c r="A18" s="126"/>
      <c r="B18" s="89" t="str">
        <f>+IFERROR(VLOOKUP(A18,ConsolidatedBudget!$A$40:$E$79,2,FALSE),"")</f>
        <v/>
      </c>
      <c r="C18" s="90" t="str">
        <f>+IFERROR(VLOOKUP(A18,ConsolidatedBudget!$A$40:$E$79,4,FALSE),"")</f>
        <v/>
      </c>
      <c r="D18" s="135"/>
      <c r="E18" s="154"/>
      <c r="F18" s="155"/>
      <c r="G18" s="155"/>
      <c r="H18" s="156"/>
      <c r="I18" s="157"/>
      <c r="J18" s="182">
        <f t="shared" si="1"/>
        <v>0</v>
      </c>
      <c r="K18" s="123" t="str">
        <f>IF(J18="error",Translation!A$174,"")</f>
        <v/>
      </c>
    </row>
    <row r="19" spans="1:11" ht="14" x14ac:dyDescent="0.15">
      <c r="A19" s="126"/>
      <c r="B19" s="89" t="str">
        <f>+IFERROR(VLOOKUP(A19,ConsolidatedBudget!$A$40:$E$79,2,FALSE),"")</f>
        <v/>
      </c>
      <c r="C19" s="90" t="str">
        <f>+IFERROR(VLOOKUP(A19,ConsolidatedBudget!$A$40:$E$79,4,FALSE),"")</f>
        <v/>
      </c>
      <c r="D19" s="135"/>
      <c r="E19" s="154"/>
      <c r="F19" s="155"/>
      <c r="G19" s="155"/>
      <c r="H19" s="156"/>
      <c r="I19" s="157"/>
      <c r="J19" s="182">
        <f t="shared" si="1"/>
        <v>0</v>
      </c>
      <c r="K19" s="123" t="str">
        <f>IF(J19="error",Translation!A$174,"")</f>
        <v/>
      </c>
    </row>
    <row r="20" spans="1:11" ht="14" x14ac:dyDescent="0.15">
      <c r="A20" s="126"/>
      <c r="B20" s="89" t="str">
        <f>+IFERROR(VLOOKUP(A20,ConsolidatedBudget!$A$40:$E$79,2,FALSE),"")</f>
        <v/>
      </c>
      <c r="C20" s="90" t="str">
        <f>+IFERROR(VLOOKUP(A20,ConsolidatedBudget!$A$40:$E$79,4,FALSE),"")</f>
        <v/>
      </c>
      <c r="D20" s="135"/>
      <c r="E20" s="154"/>
      <c r="F20" s="155"/>
      <c r="G20" s="155"/>
      <c r="H20" s="156"/>
      <c r="I20" s="157"/>
      <c r="J20" s="182">
        <f t="shared" si="1"/>
        <v>0</v>
      </c>
      <c r="K20" s="123" t="str">
        <f>IF(J20="error",Translation!A$174,"")</f>
        <v/>
      </c>
    </row>
    <row r="21" spans="1:11" ht="14" x14ac:dyDescent="0.15">
      <c r="A21" s="126"/>
      <c r="B21" s="89" t="str">
        <f>+IFERROR(VLOOKUP(A21,ConsolidatedBudget!$A$40:$E$79,2,FALSE),"")</f>
        <v/>
      </c>
      <c r="C21" s="90" t="str">
        <f>+IFERROR(VLOOKUP(A21,ConsolidatedBudget!$A$40:$E$79,4,FALSE),"")</f>
        <v/>
      </c>
      <c r="D21" s="135"/>
      <c r="E21" s="154"/>
      <c r="F21" s="155"/>
      <c r="G21" s="155"/>
      <c r="H21" s="156"/>
      <c r="I21" s="157"/>
      <c r="J21" s="182">
        <f t="shared" si="1"/>
        <v>0</v>
      </c>
      <c r="K21" s="123" t="str">
        <f>IF(J21="error",Translation!A$174,"")</f>
        <v/>
      </c>
    </row>
    <row r="22" spans="1:11" ht="14" x14ac:dyDescent="0.15">
      <c r="A22" s="126"/>
      <c r="B22" s="89" t="str">
        <f>+IFERROR(VLOOKUP(A22,ConsolidatedBudget!$A$40:$E$79,2,FALSE),"")</f>
        <v/>
      </c>
      <c r="C22" s="90" t="str">
        <f>+IFERROR(VLOOKUP(A22,ConsolidatedBudget!$A$40:$E$79,4,FALSE),"")</f>
        <v/>
      </c>
      <c r="D22" s="135"/>
      <c r="E22" s="154"/>
      <c r="F22" s="155"/>
      <c r="G22" s="155"/>
      <c r="H22" s="156"/>
      <c r="I22" s="157"/>
      <c r="J22" s="182">
        <f t="shared" si="1"/>
        <v>0</v>
      </c>
      <c r="K22" s="123" t="str">
        <f>IF(J22="error",Translation!A$174,"")</f>
        <v/>
      </c>
    </row>
    <row r="23" spans="1:11" ht="14" x14ac:dyDescent="0.15">
      <c r="A23" s="126"/>
      <c r="B23" s="89" t="str">
        <f>+IFERROR(VLOOKUP(A23,ConsolidatedBudget!$A$40:$E$79,2,FALSE),"")</f>
        <v/>
      </c>
      <c r="C23" s="90" t="str">
        <f>+IFERROR(VLOOKUP(A23,ConsolidatedBudget!$A$40:$E$79,4,FALSE),"")</f>
        <v/>
      </c>
      <c r="D23" s="135"/>
      <c r="E23" s="154"/>
      <c r="F23" s="155"/>
      <c r="G23" s="155"/>
      <c r="H23" s="156"/>
      <c r="I23" s="157"/>
      <c r="J23" s="182">
        <f t="shared" si="1"/>
        <v>0</v>
      </c>
      <c r="K23" s="123" t="str">
        <f>IF(J23="error",Translation!A$174,"")</f>
        <v/>
      </c>
    </row>
    <row r="24" spans="1:11" ht="14" x14ac:dyDescent="0.15">
      <c r="A24" s="126"/>
      <c r="B24" s="89" t="str">
        <f>+IFERROR(VLOOKUP(A24,ConsolidatedBudget!$A$40:$E$79,2,FALSE),"")</f>
        <v/>
      </c>
      <c r="C24" s="90" t="str">
        <f>+IFERROR(VLOOKUP(A24,ConsolidatedBudget!$A$40:$E$79,4,FALSE),"")</f>
        <v/>
      </c>
      <c r="D24" s="135"/>
      <c r="E24" s="154"/>
      <c r="F24" s="155"/>
      <c r="G24" s="155"/>
      <c r="H24" s="156"/>
      <c r="I24" s="157"/>
      <c r="J24" s="182">
        <f t="shared" si="1"/>
        <v>0</v>
      </c>
      <c r="K24" s="123" t="str">
        <f>IF(J24="error",Translation!A$174,"")</f>
        <v/>
      </c>
    </row>
    <row r="25" spans="1:11" ht="14" x14ac:dyDescent="0.15">
      <c r="A25" s="126"/>
      <c r="B25" s="89" t="str">
        <f>+IFERROR(VLOOKUP(A25,ConsolidatedBudget!$A$40:$E$79,2,FALSE),"")</f>
        <v/>
      </c>
      <c r="C25" s="90" t="str">
        <f>+IFERROR(VLOOKUP(A25,ConsolidatedBudget!$A$40:$E$79,4,FALSE),"")</f>
        <v/>
      </c>
      <c r="D25" s="135"/>
      <c r="E25" s="154"/>
      <c r="F25" s="155"/>
      <c r="G25" s="155"/>
      <c r="H25" s="156"/>
      <c r="I25" s="157"/>
      <c r="J25" s="182">
        <f t="shared" si="1"/>
        <v>0</v>
      </c>
      <c r="K25" s="123" t="str">
        <f>IF(J25="error",Translation!A$174,"")</f>
        <v/>
      </c>
    </row>
    <row r="26" spans="1:11" ht="14" x14ac:dyDescent="0.15">
      <c r="A26" s="126"/>
      <c r="B26" s="89" t="str">
        <f>+IFERROR(VLOOKUP(A26,ConsolidatedBudget!$A$40:$E$79,2,FALSE),"")</f>
        <v/>
      </c>
      <c r="C26" s="90" t="str">
        <f>+IFERROR(VLOOKUP(A26,ConsolidatedBudget!$A$40:$E$79,4,FALSE),"")</f>
        <v/>
      </c>
      <c r="D26" s="135"/>
      <c r="E26" s="154"/>
      <c r="F26" s="155"/>
      <c r="G26" s="155"/>
      <c r="H26" s="156"/>
      <c r="I26" s="157"/>
      <c r="J26" s="182">
        <f t="shared" si="1"/>
        <v>0</v>
      </c>
      <c r="K26" s="123" t="str">
        <f>IF(J26="error",Translation!A$174,"")</f>
        <v/>
      </c>
    </row>
    <row r="27" spans="1:11" ht="14" x14ac:dyDescent="0.15">
      <c r="A27" s="126"/>
      <c r="B27" s="89" t="str">
        <f>+IFERROR(VLOOKUP(A27,ConsolidatedBudget!$A$40:$E$79,2,FALSE),"")</f>
        <v/>
      </c>
      <c r="C27" s="90" t="str">
        <f>+IFERROR(VLOOKUP(A27,ConsolidatedBudget!$A$40:$E$79,4,FALSE),"")</f>
        <v/>
      </c>
      <c r="D27" s="135"/>
      <c r="E27" s="154"/>
      <c r="F27" s="155"/>
      <c r="G27" s="155"/>
      <c r="H27" s="156"/>
      <c r="I27" s="157"/>
      <c r="J27" s="182">
        <f t="shared" si="1"/>
        <v>0</v>
      </c>
      <c r="K27" s="123" t="str">
        <f>IF(J27="error",Translation!A$174,"")</f>
        <v/>
      </c>
    </row>
    <row r="28" spans="1:11" ht="14" x14ac:dyDescent="0.15">
      <c r="A28" s="126"/>
      <c r="B28" s="89" t="str">
        <f>+IFERROR(VLOOKUP(A28,ConsolidatedBudget!$A$40:$E$79,2,FALSE),"")</f>
        <v/>
      </c>
      <c r="C28" s="90" t="str">
        <f>+IFERROR(VLOOKUP(A28,ConsolidatedBudget!$A$40:$E$79,4,FALSE),"")</f>
        <v/>
      </c>
      <c r="D28" s="135"/>
      <c r="E28" s="154"/>
      <c r="F28" s="155"/>
      <c r="G28" s="155"/>
      <c r="H28" s="156"/>
      <c r="I28" s="157"/>
      <c r="J28" s="182">
        <f t="shared" si="1"/>
        <v>0</v>
      </c>
      <c r="K28" s="123" t="str">
        <f>IF(J28="error",Translation!A$174,"")</f>
        <v/>
      </c>
    </row>
    <row r="29" spans="1:11" ht="14" x14ac:dyDescent="0.15">
      <c r="A29" s="126"/>
      <c r="B29" s="89" t="str">
        <f>+IFERROR(VLOOKUP(A29,ConsolidatedBudget!$A$40:$E$79,2,FALSE),"")</f>
        <v/>
      </c>
      <c r="C29" s="90" t="str">
        <f>+IFERROR(VLOOKUP(A29,ConsolidatedBudget!$A$40:$E$79,4,FALSE),"")</f>
        <v/>
      </c>
      <c r="D29" s="135"/>
      <c r="E29" s="154"/>
      <c r="F29" s="155"/>
      <c r="G29" s="155"/>
      <c r="H29" s="156"/>
      <c r="I29" s="157"/>
      <c r="J29" s="182">
        <f t="shared" si="0"/>
        <v>0</v>
      </c>
      <c r="K29" s="123" t="str">
        <f>IF(J29="error",Translation!A$174,"")</f>
        <v/>
      </c>
    </row>
    <row r="30" spans="1:11" ht="14" x14ac:dyDescent="0.15">
      <c r="A30" s="126"/>
      <c r="B30" s="89" t="str">
        <f>+IFERROR(VLOOKUP(A30,ConsolidatedBudget!$A$40:$E$79,2,FALSE),"")</f>
        <v/>
      </c>
      <c r="C30" s="90" t="str">
        <f>+IFERROR(VLOOKUP(A30,ConsolidatedBudget!$A$40:$E$79,4,FALSE),"")</f>
        <v/>
      </c>
      <c r="D30" s="135"/>
      <c r="E30" s="154"/>
      <c r="F30" s="155"/>
      <c r="G30" s="155"/>
      <c r="H30" s="156"/>
      <c r="I30" s="157"/>
      <c r="J30" s="182">
        <f t="shared" si="0"/>
        <v>0</v>
      </c>
      <c r="K30" s="123" t="str">
        <f>IF(J30="error",Translation!A$174,"")</f>
        <v/>
      </c>
    </row>
    <row r="31" spans="1:11" ht="14" x14ac:dyDescent="0.15">
      <c r="A31" s="126"/>
      <c r="B31" s="89" t="str">
        <f>+IFERROR(VLOOKUP(A31,ConsolidatedBudget!$A$40:$E$79,2,FALSE),"")</f>
        <v/>
      </c>
      <c r="C31" s="90" t="str">
        <f>+IFERROR(VLOOKUP(A31,ConsolidatedBudget!$A$40:$E$79,4,FALSE),"")</f>
        <v/>
      </c>
      <c r="D31" s="135"/>
      <c r="E31" s="154"/>
      <c r="F31" s="155"/>
      <c r="G31" s="155"/>
      <c r="H31" s="156"/>
      <c r="I31" s="157"/>
      <c r="J31" s="182">
        <f t="shared" si="0"/>
        <v>0</v>
      </c>
      <c r="K31" s="123" t="str">
        <f>IF(J31="error",Translation!A$174,"")</f>
        <v/>
      </c>
    </row>
    <row r="32" spans="1:11" ht="14" x14ac:dyDescent="0.15">
      <c r="A32" s="126"/>
      <c r="B32" s="89" t="str">
        <f>+IFERROR(VLOOKUP(A32,ConsolidatedBudget!$A$40:$E$79,2,FALSE),"")</f>
        <v/>
      </c>
      <c r="C32" s="90" t="str">
        <f>+IFERROR(VLOOKUP(A32,ConsolidatedBudget!$A$40:$E$79,4,FALSE),"")</f>
        <v/>
      </c>
      <c r="D32" s="135"/>
      <c r="E32" s="154"/>
      <c r="F32" s="155"/>
      <c r="G32" s="155"/>
      <c r="H32" s="156"/>
      <c r="I32" s="157"/>
      <c r="J32" s="182">
        <f t="shared" si="0"/>
        <v>0</v>
      </c>
      <c r="K32" s="123" t="str">
        <f>IF(J32="error",Translation!A$174,"")</f>
        <v/>
      </c>
    </row>
    <row r="33" spans="1:11" ht="14" x14ac:dyDescent="0.15">
      <c r="A33" s="126"/>
      <c r="B33" s="89" t="str">
        <f>+IFERROR(VLOOKUP(A33,ConsolidatedBudget!$A$40:$E$79,2,FALSE),"")</f>
        <v/>
      </c>
      <c r="C33" s="90" t="str">
        <f>+IFERROR(VLOOKUP(A33,ConsolidatedBudget!$A$40:$E$79,4,FALSE),"")</f>
        <v/>
      </c>
      <c r="D33" s="135"/>
      <c r="E33" s="154"/>
      <c r="F33" s="155"/>
      <c r="G33" s="155"/>
      <c r="H33" s="156"/>
      <c r="I33" s="157"/>
      <c r="J33" s="182">
        <f t="shared" si="0"/>
        <v>0</v>
      </c>
      <c r="K33" s="123" t="str">
        <f>IF(J33="error",Translation!A$174,"")</f>
        <v/>
      </c>
    </row>
    <row r="34" spans="1:11" ht="14" x14ac:dyDescent="0.15">
      <c r="A34" s="126"/>
      <c r="B34" s="89" t="str">
        <f>+IFERROR(VLOOKUP(A34,ConsolidatedBudget!$A$40:$E$79,2,FALSE),"")</f>
        <v/>
      </c>
      <c r="C34" s="90" t="str">
        <f>+IFERROR(VLOOKUP(A34,ConsolidatedBudget!$A$40:$E$79,4,FALSE),"")</f>
        <v/>
      </c>
      <c r="D34" s="135"/>
      <c r="E34" s="154"/>
      <c r="F34" s="155"/>
      <c r="G34" s="155"/>
      <c r="H34" s="156"/>
      <c r="I34" s="157"/>
      <c r="J34" s="182">
        <f t="shared" si="0"/>
        <v>0</v>
      </c>
      <c r="K34" s="123" t="str">
        <f>IF(J34="error",Translation!A$174,"")</f>
        <v/>
      </c>
    </row>
    <row r="35" spans="1:11" ht="14" x14ac:dyDescent="0.15">
      <c r="A35" s="126"/>
      <c r="B35" s="89" t="str">
        <f>+IFERROR(VLOOKUP(A35,ConsolidatedBudget!$A$40:$E$79,2,FALSE),"")</f>
        <v/>
      </c>
      <c r="C35" s="90" t="str">
        <f>+IFERROR(VLOOKUP(A35,ConsolidatedBudget!$A$40:$E$79,4,FALSE),"")</f>
        <v/>
      </c>
      <c r="D35" s="135"/>
      <c r="E35" s="154"/>
      <c r="F35" s="155"/>
      <c r="G35" s="155"/>
      <c r="H35" s="156"/>
      <c r="I35" s="157"/>
      <c r="J35" s="182">
        <f t="shared" si="0"/>
        <v>0</v>
      </c>
      <c r="K35" s="123" t="str">
        <f>IF(J35="error",Translation!A$174,"")</f>
        <v/>
      </c>
    </row>
    <row r="36" spans="1:11" ht="14" x14ac:dyDescent="0.15">
      <c r="A36" s="126"/>
      <c r="B36" s="89" t="str">
        <f>+IFERROR(VLOOKUP(A36,ConsolidatedBudget!$A$40:$E$79,2,FALSE),"")</f>
        <v/>
      </c>
      <c r="C36" s="90" t="str">
        <f>+IFERROR(VLOOKUP(A36,ConsolidatedBudget!$A$40:$E$79,4,FALSE),"")</f>
        <v/>
      </c>
      <c r="D36" s="135"/>
      <c r="E36" s="154"/>
      <c r="F36" s="155"/>
      <c r="G36" s="155"/>
      <c r="H36" s="156"/>
      <c r="I36" s="157"/>
      <c r="J36" s="182">
        <f t="shared" si="0"/>
        <v>0</v>
      </c>
      <c r="K36" s="123" t="str">
        <f>IF(J36="error",Translation!A$174,"")</f>
        <v/>
      </c>
    </row>
    <row r="37" spans="1:11" ht="14" x14ac:dyDescent="0.15">
      <c r="A37" s="126"/>
      <c r="B37" s="89" t="str">
        <f>+IFERROR(VLOOKUP(A37,ConsolidatedBudget!$A$40:$E$79,2,FALSE),"")</f>
        <v/>
      </c>
      <c r="C37" s="90" t="str">
        <f>+IFERROR(VLOOKUP(A37,ConsolidatedBudget!$A$40:$E$79,4,FALSE),"")</f>
        <v/>
      </c>
      <c r="D37" s="135"/>
      <c r="E37" s="154"/>
      <c r="F37" s="155"/>
      <c r="G37" s="155"/>
      <c r="H37" s="156"/>
      <c r="I37" s="157"/>
      <c r="J37" s="182">
        <f t="shared" si="0"/>
        <v>0</v>
      </c>
      <c r="K37" s="123" t="str">
        <f>IF(J37="error",Translation!A$174,"")</f>
        <v/>
      </c>
    </row>
    <row r="38" spans="1:11" ht="14" x14ac:dyDescent="0.15">
      <c r="A38" s="126"/>
      <c r="B38" s="89" t="str">
        <f>+IFERROR(VLOOKUP(A38,ConsolidatedBudget!$A$40:$E$79,2,FALSE),"")</f>
        <v/>
      </c>
      <c r="C38" s="90" t="str">
        <f>+IFERROR(VLOOKUP(A38,ConsolidatedBudget!$A$40:$E$79,4,FALSE),"")</f>
        <v/>
      </c>
      <c r="D38" s="135"/>
      <c r="E38" s="154"/>
      <c r="F38" s="155"/>
      <c r="G38" s="155"/>
      <c r="H38" s="156"/>
      <c r="I38" s="157"/>
      <c r="J38" s="182">
        <f t="shared" si="0"/>
        <v>0</v>
      </c>
      <c r="K38" s="123" t="str">
        <f>IF(J38="error",Translation!A$174,"")</f>
        <v/>
      </c>
    </row>
    <row r="39" spans="1:11" ht="14" x14ac:dyDescent="0.15">
      <c r="A39" s="126"/>
      <c r="B39" s="89" t="str">
        <f>+IFERROR(VLOOKUP(A39,ConsolidatedBudget!$A$40:$E$79,2,FALSE),"")</f>
        <v/>
      </c>
      <c r="C39" s="90" t="str">
        <f>+IFERROR(VLOOKUP(A39,ConsolidatedBudget!$A$40:$E$79,4,FALSE),"")</f>
        <v/>
      </c>
      <c r="D39" s="135"/>
      <c r="E39" s="154"/>
      <c r="F39" s="155"/>
      <c r="G39" s="155"/>
      <c r="H39" s="156"/>
      <c r="I39" s="157"/>
      <c r="J39" s="182">
        <f t="shared" si="0"/>
        <v>0</v>
      </c>
      <c r="K39" s="123" t="str">
        <f>IF(J39="error",Translation!A$174,"")</f>
        <v/>
      </c>
    </row>
    <row r="40" spans="1:11" ht="14" x14ac:dyDescent="0.15">
      <c r="A40" s="126"/>
      <c r="B40" s="89" t="str">
        <f>+IFERROR(VLOOKUP(A40,ConsolidatedBudget!$A$40:$E$79,2,FALSE),"")</f>
        <v/>
      </c>
      <c r="C40" s="90" t="str">
        <f>+IFERROR(VLOOKUP(A40,ConsolidatedBudget!$A$40:$E$79,4,FALSE),"")</f>
        <v/>
      </c>
      <c r="D40" s="135"/>
      <c r="E40" s="154"/>
      <c r="F40" s="155"/>
      <c r="G40" s="155"/>
      <c r="H40" s="156"/>
      <c r="I40" s="157"/>
      <c r="J40" s="182">
        <f t="shared" si="0"/>
        <v>0</v>
      </c>
      <c r="K40" s="123" t="str">
        <f>IF(J40="error",Translation!A$174,"")</f>
        <v/>
      </c>
    </row>
    <row r="41" spans="1:11" ht="14" x14ac:dyDescent="0.15">
      <c r="A41" s="126"/>
      <c r="B41" s="89" t="str">
        <f>+IFERROR(VLOOKUP(A41,ConsolidatedBudget!$A$40:$E$79,2,FALSE),"")</f>
        <v/>
      </c>
      <c r="C41" s="90" t="str">
        <f>+IFERROR(VLOOKUP(A41,ConsolidatedBudget!$A$40:$E$79,4,FALSE),"")</f>
        <v/>
      </c>
      <c r="D41" s="135"/>
      <c r="E41" s="154"/>
      <c r="F41" s="155"/>
      <c r="G41" s="155"/>
      <c r="H41" s="156"/>
      <c r="I41" s="157"/>
      <c r="J41" s="182">
        <f t="shared" si="0"/>
        <v>0</v>
      </c>
      <c r="K41" s="123" t="str">
        <f>IF(J41="error",Translation!A$174,"")</f>
        <v/>
      </c>
    </row>
    <row r="42" spans="1:11" ht="14" x14ac:dyDescent="0.15">
      <c r="A42" s="126"/>
      <c r="B42" s="89" t="str">
        <f>+IFERROR(VLOOKUP(A42,ConsolidatedBudget!$A$40:$E$79,2,FALSE),"")</f>
        <v/>
      </c>
      <c r="C42" s="90" t="str">
        <f>+IFERROR(VLOOKUP(A42,ConsolidatedBudget!$A$40:$E$79,4,FALSE),"")</f>
        <v/>
      </c>
      <c r="D42" s="135"/>
      <c r="E42" s="154"/>
      <c r="F42" s="155"/>
      <c r="G42" s="155"/>
      <c r="H42" s="156"/>
      <c r="I42" s="157"/>
      <c r="J42" s="182">
        <f t="shared" si="0"/>
        <v>0</v>
      </c>
      <c r="K42" s="123" t="str">
        <f>IF(J42="error",Translation!A$174,"")</f>
        <v/>
      </c>
    </row>
    <row r="43" spans="1:11" ht="14" x14ac:dyDescent="0.15">
      <c r="A43" s="126"/>
      <c r="B43" s="89" t="str">
        <f>+IFERROR(VLOOKUP(A43,ConsolidatedBudget!$A$40:$E$79,2,FALSE),"")</f>
        <v/>
      </c>
      <c r="C43" s="90" t="str">
        <f>+IFERROR(VLOOKUP(A43,ConsolidatedBudget!$A$40:$E$79,4,FALSE),"")</f>
        <v/>
      </c>
      <c r="D43" s="135"/>
      <c r="E43" s="154"/>
      <c r="F43" s="155"/>
      <c r="G43" s="155"/>
      <c r="H43" s="156"/>
      <c r="I43" s="157"/>
      <c r="J43" s="182">
        <f t="shared" si="0"/>
        <v>0</v>
      </c>
      <c r="K43" s="123" t="str">
        <f>IF(J43="error",Translation!A$174,"")</f>
        <v/>
      </c>
    </row>
    <row r="44" spans="1:11" ht="14" x14ac:dyDescent="0.15">
      <c r="A44" s="126"/>
      <c r="B44" s="89" t="str">
        <f>+IFERROR(VLOOKUP(A44,ConsolidatedBudget!$A$40:$E$79,2,FALSE),"")</f>
        <v/>
      </c>
      <c r="C44" s="90" t="str">
        <f>+IFERROR(VLOOKUP(A44,ConsolidatedBudget!$A$40:$E$79,4,FALSE),"")</f>
        <v/>
      </c>
      <c r="D44" s="135"/>
      <c r="E44" s="154"/>
      <c r="F44" s="155"/>
      <c r="G44" s="155"/>
      <c r="H44" s="156"/>
      <c r="I44" s="157"/>
      <c r="J44" s="182">
        <f t="shared" si="0"/>
        <v>0</v>
      </c>
      <c r="K44" s="123" t="str">
        <f>IF(J44="error",Translation!A$174,"")</f>
        <v/>
      </c>
    </row>
    <row r="45" spans="1:11" ht="14" x14ac:dyDescent="0.15">
      <c r="A45" s="126"/>
      <c r="B45" s="89" t="str">
        <f>+IFERROR(VLOOKUP(A45,ConsolidatedBudget!$A$40:$E$79,2,FALSE),"")</f>
        <v/>
      </c>
      <c r="C45" s="90" t="str">
        <f>+IFERROR(VLOOKUP(A45,ConsolidatedBudget!$A$40:$E$79,4,FALSE),"")</f>
        <v/>
      </c>
      <c r="D45" s="135"/>
      <c r="E45" s="154"/>
      <c r="F45" s="155"/>
      <c r="G45" s="155"/>
      <c r="H45" s="156"/>
      <c r="I45" s="157"/>
      <c r="J45" s="182">
        <f t="shared" si="0"/>
        <v>0</v>
      </c>
      <c r="K45" s="123" t="str">
        <f>IF(J45="error",Translation!A$174,"")</f>
        <v/>
      </c>
    </row>
    <row r="46" spans="1:11" ht="14" x14ac:dyDescent="0.15">
      <c r="A46" s="126"/>
      <c r="B46" s="89" t="str">
        <f>+IFERROR(VLOOKUP(A46,ConsolidatedBudget!$A$40:$E$79,2,FALSE),"")</f>
        <v/>
      </c>
      <c r="C46" s="90" t="str">
        <f>+IFERROR(VLOOKUP(A46,ConsolidatedBudget!$A$40:$E$79,4,FALSE),"")</f>
        <v/>
      </c>
      <c r="D46" s="135"/>
      <c r="E46" s="154"/>
      <c r="F46" s="155"/>
      <c r="G46" s="155"/>
      <c r="H46" s="156"/>
      <c r="I46" s="157"/>
      <c r="J46" s="182">
        <f t="shared" si="0"/>
        <v>0</v>
      </c>
      <c r="K46" s="123" t="str">
        <f>IF(J46="error",Translation!A$174,"")</f>
        <v/>
      </c>
    </row>
    <row r="47" spans="1:11" ht="14" x14ac:dyDescent="0.15">
      <c r="A47" s="126"/>
      <c r="B47" s="89" t="str">
        <f>+IFERROR(VLOOKUP(A47,ConsolidatedBudget!$A$40:$E$79,2,FALSE),"")</f>
        <v/>
      </c>
      <c r="C47" s="90" t="str">
        <f>+IFERROR(VLOOKUP(A47,ConsolidatedBudget!$A$40:$E$79,4,FALSE),"")</f>
        <v/>
      </c>
      <c r="D47" s="135"/>
      <c r="E47" s="154"/>
      <c r="F47" s="155"/>
      <c r="G47" s="155"/>
      <c r="H47" s="156"/>
      <c r="I47" s="157"/>
      <c r="J47" s="182">
        <f t="shared" si="0"/>
        <v>0</v>
      </c>
      <c r="K47" s="123" t="str">
        <f>IF(J47="error",Translation!A$174,"")</f>
        <v/>
      </c>
    </row>
    <row r="48" spans="1:11" ht="14" x14ac:dyDescent="0.15">
      <c r="A48" s="126"/>
      <c r="B48" s="89" t="str">
        <f>+IFERROR(VLOOKUP(A48,ConsolidatedBudget!$A$40:$E$79,2,FALSE),"")</f>
        <v/>
      </c>
      <c r="C48" s="90" t="str">
        <f>+IFERROR(VLOOKUP(A48,ConsolidatedBudget!$A$40:$E$79,4,FALSE),"")</f>
        <v/>
      </c>
      <c r="D48" s="135"/>
      <c r="E48" s="154"/>
      <c r="F48" s="155"/>
      <c r="G48" s="155"/>
      <c r="H48" s="156"/>
      <c r="I48" s="157"/>
      <c r="J48" s="182">
        <f t="shared" si="0"/>
        <v>0</v>
      </c>
      <c r="K48" s="123" t="str">
        <f>IF(J48="error",Translation!A$174,"")</f>
        <v/>
      </c>
    </row>
    <row r="49" spans="1:11" ht="14" x14ac:dyDescent="0.15">
      <c r="A49" s="126"/>
      <c r="B49" s="89" t="str">
        <f>+IFERROR(VLOOKUP(A49,ConsolidatedBudget!$A$40:$E$79,2,FALSE),"")</f>
        <v/>
      </c>
      <c r="C49" s="90" t="str">
        <f>+IFERROR(VLOOKUP(A49,ConsolidatedBudget!$A$40:$E$79,4,FALSE),"")</f>
        <v/>
      </c>
      <c r="D49" s="135"/>
      <c r="E49" s="154"/>
      <c r="F49" s="155"/>
      <c r="G49" s="155"/>
      <c r="H49" s="156"/>
      <c r="I49" s="157"/>
      <c r="J49" s="182">
        <f t="shared" si="0"/>
        <v>0</v>
      </c>
      <c r="K49" s="123" t="str">
        <f>IF(J49="error",Translation!A$174,"")</f>
        <v/>
      </c>
    </row>
    <row r="50" spans="1:11" ht="14" x14ac:dyDescent="0.15">
      <c r="A50" s="126"/>
      <c r="B50" s="89" t="str">
        <f>+IFERROR(VLOOKUP(A50,ConsolidatedBudget!$A$40:$E$79,2,FALSE),"")</f>
        <v/>
      </c>
      <c r="C50" s="90" t="str">
        <f>+IFERROR(VLOOKUP(A50,ConsolidatedBudget!$A$40:$E$79,4,FALSE),"")</f>
        <v/>
      </c>
      <c r="D50" s="135"/>
      <c r="E50" s="154"/>
      <c r="F50" s="155"/>
      <c r="G50" s="155"/>
      <c r="H50" s="156"/>
      <c r="I50" s="157"/>
      <c r="J50" s="182">
        <f t="shared" si="0"/>
        <v>0</v>
      </c>
      <c r="K50" s="123" t="str">
        <f>IF(J50="error",Translation!A$174,"")</f>
        <v/>
      </c>
    </row>
    <row r="51" spans="1:11" ht="14" x14ac:dyDescent="0.15">
      <c r="A51" s="126"/>
      <c r="B51" s="89" t="str">
        <f>+IFERROR(VLOOKUP(A51,ConsolidatedBudget!$A$40:$E$79,2,FALSE),"")</f>
        <v/>
      </c>
      <c r="C51" s="90" t="str">
        <f>+IFERROR(VLOOKUP(A51,ConsolidatedBudget!$A$40:$E$79,4,FALSE),"")</f>
        <v/>
      </c>
      <c r="D51" s="135"/>
      <c r="E51" s="154"/>
      <c r="F51" s="155"/>
      <c r="G51" s="155"/>
      <c r="H51" s="156"/>
      <c r="I51" s="157"/>
      <c r="J51" s="182">
        <f t="shared" si="0"/>
        <v>0</v>
      </c>
      <c r="K51" s="123" t="str">
        <f>IF(J51="error",Translation!A$174,"")</f>
        <v/>
      </c>
    </row>
    <row r="52" spans="1:11" ht="14" x14ac:dyDescent="0.15">
      <c r="A52" s="126"/>
      <c r="B52" s="89" t="str">
        <f>+IFERROR(VLOOKUP(A52,ConsolidatedBudget!$A$40:$E$79,2,FALSE),"")</f>
        <v/>
      </c>
      <c r="C52" s="90" t="str">
        <f>+IFERROR(VLOOKUP(A52,ConsolidatedBudget!$A$40:$E$79,4,FALSE),"")</f>
        <v/>
      </c>
      <c r="D52" s="135"/>
      <c r="E52" s="154"/>
      <c r="F52" s="155"/>
      <c r="G52" s="155"/>
      <c r="H52" s="156"/>
      <c r="I52" s="157"/>
      <c r="J52" s="182">
        <f t="shared" si="0"/>
        <v>0</v>
      </c>
      <c r="K52" s="123" t="str">
        <f>IF(J52="error",Translation!A$174,"")</f>
        <v/>
      </c>
    </row>
    <row r="53" spans="1:11" ht="15" thickBot="1" x14ac:dyDescent="0.2">
      <c r="A53" s="231"/>
      <c r="B53" s="232" t="str">
        <f>+IFERROR(VLOOKUP(A53,ConsolidatedBudget!$A$40:$E$79,2,FALSE),"")</f>
        <v/>
      </c>
      <c r="C53" s="233" t="str">
        <f>+IFERROR(VLOOKUP(A53,ConsolidatedBudget!$A$40:$E$79,4,FALSE),"")</f>
        <v/>
      </c>
      <c r="D53" s="234"/>
      <c r="E53" s="235"/>
      <c r="F53" s="236"/>
      <c r="G53" s="236"/>
      <c r="H53" s="237"/>
      <c r="I53" s="238"/>
      <c r="J53" s="187">
        <f t="shared" si="0"/>
        <v>0</v>
      </c>
      <c r="K53" s="123" t="str">
        <f>IF(J53="error",Translation!A$174,"")</f>
        <v/>
      </c>
    </row>
    <row r="54" spans="1:11" s="14" customFormat="1" ht="25" customHeight="1" thickBot="1" x14ac:dyDescent="0.2">
      <c r="A54" s="552" t="str">
        <f>Translation!A150</f>
        <v>Total equipment costs</v>
      </c>
      <c r="B54" s="553"/>
      <c r="C54" s="553"/>
      <c r="D54" s="553"/>
      <c r="E54" s="553"/>
      <c r="F54" s="553"/>
      <c r="G54" s="553"/>
      <c r="H54" s="553"/>
      <c r="I54" s="554"/>
      <c r="J54" s="147">
        <f>SUM(J4:J53)</f>
        <v>3800</v>
      </c>
      <c r="K54" s="148"/>
    </row>
    <row r="55" spans="1:11" ht="14" hidden="1" thickTop="1" x14ac:dyDescent="0.15">
      <c r="A55" s="123"/>
      <c r="B55" s="123"/>
      <c r="C55" s="123"/>
      <c r="D55" s="123"/>
      <c r="E55" s="123"/>
      <c r="F55" s="123"/>
      <c r="G55" s="123"/>
      <c r="H55" s="123"/>
      <c r="I55" s="123"/>
      <c r="J55" s="123"/>
      <c r="K55" s="123"/>
    </row>
    <row r="56" spans="1:11" x14ac:dyDescent="0.15">
      <c r="A56" s="123"/>
      <c r="B56" s="123"/>
      <c r="C56" s="123"/>
      <c r="D56" s="123"/>
      <c r="E56" s="123"/>
      <c r="F56" s="123"/>
      <c r="G56" s="123"/>
      <c r="H56" s="123"/>
      <c r="I56" s="123"/>
      <c r="J56" s="123"/>
      <c r="K56" s="123"/>
    </row>
    <row r="57" spans="1:11" hidden="1" x14ac:dyDescent="0.15"/>
    <row r="58" spans="1:11" hidden="1" x14ac:dyDescent="0.15"/>
  </sheetData>
  <sheetProtection password="CAF5" sheet="1" objects="1" scenarios="1"/>
  <customSheetViews>
    <customSheetView guid="{66AF0A42-F63F-4FA7-868C-A359F93CB329}" scale="83" fitToPage="1" hiddenRows="1" hiddenColumns="1">
      <selection activeCell="E1" sqref="E1:E2"/>
      <pageMargins left="0.74803149606299213" right="0.74803149606299213" top="0.98425196850393704" bottom="0.98425196850393704" header="0.51181102362204722" footer="0.51181102362204722"/>
      <printOptions horizontalCentered="1"/>
      <pageSetup paperSize="9" scale="74" orientation="landscape" r:id="rId1"/>
      <headerFooter alignWithMargins="0">
        <oddHeader>&amp;A</oddHeader>
        <oddFooter>&amp;L&amp;F&amp;CPage &amp;P of &amp;N&amp;R&amp;D  &amp;T</oddFooter>
      </headerFooter>
    </customSheetView>
  </customSheetViews>
  <mergeCells count="6">
    <mergeCell ref="D1:D3"/>
    <mergeCell ref="E1:E3"/>
    <mergeCell ref="A54:I54"/>
    <mergeCell ref="A1:A3"/>
    <mergeCell ref="B1:B3"/>
    <mergeCell ref="C1:C3"/>
  </mergeCells>
  <phoneticPr fontId="8" type="noConversion"/>
  <conditionalFormatting sqref="K4:K8 K29:K53">
    <cfRule type="containsText" dxfId="3" priority="2" operator="containsText" text="Please fill all the fields in the row">
      <formula>NOT(ISERROR(SEARCH("Please fill all the fields in the row",K4)))</formula>
    </cfRule>
  </conditionalFormatting>
  <conditionalFormatting sqref="K9:K28">
    <cfRule type="containsText" dxfId="2" priority="1" operator="containsText" text="Please fill all the fields in the row">
      <formula>NOT(ISERROR(SEARCH("Please fill all the fields in the row",K9)))</formula>
    </cfRule>
  </conditionalFormatting>
  <dataValidations count="4">
    <dataValidation type="decimal" allowBlank="1" showInputMessage="1" showErrorMessage="1" sqref="H4:I53" xr:uid="{00000000-0002-0000-0500-000000000000}">
      <formula1>0</formula1>
      <formula2>1</formula2>
    </dataValidation>
    <dataValidation type="whole" operator="greaterThanOrEqual" allowBlank="1" showInputMessage="1" showErrorMessage="1" sqref="F4:F53" xr:uid="{00000000-0002-0000-0500-000001000000}">
      <formula1>0</formula1>
    </dataValidation>
    <dataValidation type="list" allowBlank="1" showInputMessage="1" showErrorMessage="1" sqref="A4:A53" xr:uid="{00000000-0002-0000-0500-000002000000}">
      <formula1>Partners</formula1>
    </dataValidation>
    <dataValidation type="whole" operator="greaterThanOrEqual" allowBlank="1" showInputMessage="1" showErrorMessage="1" error="You are only allowed to encode whole numbers" sqref="G4:G53" xr:uid="{00000000-0002-0000-0500-000003000000}">
      <formula1>0</formula1>
    </dataValidation>
  </dataValidations>
  <printOptions horizontalCentered="1"/>
  <pageMargins left="0.74803149606299213" right="0.74803149606299213" top="0.98425196850393704" bottom="0.98425196850393704" header="0.51181102362204722" footer="0.51181102362204722"/>
  <pageSetup paperSize="9" scale="74" orientation="landscape" r:id="rId2"/>
  <headerFooter alignWithMargins="0">
    <oddHeader>&amp;A</oddHeader>
    <oddFooter>&amp;L&amp;F&amp;CPage &amp;P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H53"/>
  <sheetViews>
    <sheetView zoomScale="106" zoomScaleNormal="106" workbookViewId="0">
      <selection activeCell="F5" sqref="F5"/>
    </sheetView>
  </sheetViews>
  <sheetFormatPr baseColWidth="10" defaultColWidth="0" defaultRowHeight="13" zeroHeight="1" x14ac:dyDescent="0.15"/>
  <cols>
    <col min="1" max="1" width="8.5" style="123" customWidth="1"/>
    <col min="2" max="3" width="18" style="123" customWidth="1"/>
    <col min="4" max="4" width="21.5" style="123" customWidth="1"/>
    <col min="5" max="5" width="77.5" style="123" customWidth="1"/>
    <col min="6" max="6" width="12" style="123" customWidth="1"/>
    <col min="7" max="7" width="12" style="123" hidden="1" customWidth="1"/>
    <col min="8" max="8" width="31.1640625" style="123" customWidth="1"/>
    <col min="9" max="16384" width="0" style="123" hidden="1"/>
  </cols>
  <sheetData>
    <row r="1" spans="1:8" s="129" customFormat="1" ht="26.25" customHeight="1" x14ac:dyDescent="0.15">
      <c r="A1" s="539" t="str">
        <f>Translation!A112</f>
        <v>Partner</v>
      </c>
      <c r="B1" s="539" t="str">
        <f>Translation!A90</f>
        <v>Name</v>
      </c>
      <c r="C1" s="539" t="str">
        <f>Translation!A31</f>
        <v>Country</v>
      </c>
      <c r="D1" s="561" t="str">
        <f>Translation!A134</f>
        <v>Subcontract and Workpackage title/number</v>
      </c>
      <c r="E1" s="563" t="str">
        <f>Translation!A140</f>
        <v>Task description</v>
      </c>
      <c r="F1" s="556" t="str">
        <f>Translation!A148</f>
        <v xml:space="preserve">Total costs </v>
      </c>
      <c r="G1" s="127"/>
      <c r="H1" s="128"/>
    </row>
    <row r="2" spans="1:8" ht="14" thickBot="1" x14ac:dyDescent="0.2">
      <c r="A2" s="540"/>
      <c r="B2" s="540"/>
      <c r="C2" s="540"/>
      <c r="D2" s="562"/>
      <c r="E2" s="564"/>
      <c r="F2" s="557"/>
      <c r="G2" s="130">
        <f>IF(AND(E2="",F2&lt;&gt;0),0,F2)</f>
        <v>0</v>
      </c>
      <c r="H2" s="47" t="str">
        <f>IF(AND(E2="",F2=""),"",IF(AND(E2&lt;&gt;"",F2&lt;&gt;0),"","Please define a description"))</f>
        <v/>
      </c>
    </row>
    <row r="3" spans="1:8" ht="14" x14ac:dyDescent="0.15">
      <c r="A3" s="125" t="s">
        <v>56</v>
      </c>
      <c r="B3" s="223" t="str">
        <f>+IFERROR(VLOOKUP(A3,ConsolidatedBudget!$A$40:$E$79,2,FALSE),"")</f>
        <v>University of Ljubljana</v>
      </c>
      <c r="C3" s="224" t="str">
        <f>+IFERROR(VLOOKUP(A3,ConsolidatedBudget!$A$40:$E$79,4,FALSE),"")</f>
        <v xml:space="preserve">Slovenia </v>
      </c>
      <c r="D3" s="395" t="s">
        <v>548</v>
      </c>
      <c r="E3" s="396" t="s">
        <v>640</v>
      </c>
      <c r="F3" s="338">
        <v>2000</v>
      </c>
      <c r="G3" s="130">
        <f t="shared" ref="G3:G47" si="0">IF(AND(E3="",F3&lt;&gt;0),0,F3)</f>
        <v>2000</v>
      </c>
      <c r="H3" s="239" t="str">
        <f>IF(ISBLANK(A3),"",IF(OR(ISBLANK(D3),ISBLANK(E3),ISBLANK(D3),ISBLANK(F3)),Translation!$A$174," "))</f>
        <v xml:space="preserve"> </v>
      </c>
    </row>
    <row r="4" spans="1:8" ht="14" x14ac:dyDescent="0.15">
      <c r="A4" s="126" t="s">
        <v>61</v>
      </c>
      <c r="B4" s="89" t="str">
        <f>+IFERROR(VLOOKUP(A4,ConsolidatedBudget!$A$40:$E$79,2,FALSE),"")</f>
        <v>Nacionalni institut za javno zdravje</v>
      </c>
      <c r="C4" s="90" t="str">
        <f>+IFERROR(VLOOKUP(A4,ConsolidatedBudget!$A$40:$E$79,4,FALSE),"")</f>
        <v xml:space="preserve">Slovenia </v>
      </c>
      <c r="D4" s="136" t="s">
        <v>639</v>
      </c>
      <c r="E4" s="136" t="s">
        <v>641</v>
      </c>
      <c r="F4" s="338">
        <v>1500</v>
      </c>
      <c r="G4" s="130">
        <f t="shared" si="0"/>
        <v>1500</v>
      </c>
      <c r="H4" s="239" t="str">
        <f>IF(ISBLANK(A4),"",IF(OR(ISBLANK(D4),ISBLANK(E4),ISBLANK(D4),ISBLANK(F4)),Translation!$A$174," "))</f>
        <v xml:space="preserve"> </v>
      </c>
    </row>
    <row r="5" spans="1:8" ht="14" x14ac:dyDescent="0.15">
      <c r="A5" s="126" t="s">
        <v>61</v>
      </c>
      <c r="B5" s="89" t="str">
        <f>+IFERROR(VLOOKUP(A5,ConsolidatedBudget!$A$40:$E$79,2,FALSE),"")</f>
        <v>Nacionalni institut za javno zdravje</v>
      </c>
      <c r="C5" s="90" t="str">
        <f>+IFERROR(VLOOKUP(A5,ConsolidatedBudget!$A$40:$E$79,4,FALSE),"")</f>
        <v xml:space="preserve">Slovenia </v>
      </c>
      <c r="D5" s="136" t="s">
        <v>639</v>
      </c>
      <c r="E5" s="136" t="s">
        <v>642</v>
      </c>
      <c r="F5" s="338">
        <v>1000</v>
      </c>
      <c r="G5" s="130">
        <f t="shared" si="0"/>
        <v>1000</v>
      </c>
      <c r="H5" s="239" t="str">
        <f>IF(ISBLANK(A5),"",IF(OR(ISBLANK(D5),ISBLANK(E5),ISBLANK(D5),ISBLANK(F5)),Translation!$A$174," "))</f>
        <v xml:space="preserve"> </v>
      </c>
    </row>
    <row r="6" spans="1:8" ht="14" x14ac:dyDescent="0.15">
      <c r="A6" s="126" t="s">
        <v>61</v>
      </c>
      <c r="B6" s="89" t="str">
        <f>+IFERROR(VLOOKUP(A6,ConsolidatedBudget!$A$40:$E$79,2,FALSE),"")</f>
        <v>Nacionalni institut za javno zdravje</v>
      </c>
      <c r="C6" s="90" t="str">
        <f>+IFERROR(VLOOKUP(A6,ConsolidatedBudget!$A$40:$E$79,4,FALSE),"")</f>
        <v xml:space="preserve">Slovenia </v>
      </c>
      <c r="D6" s="136" t="s">
        <v>639</v>
      </c>
      <c r="E6" s="136" t="s">
        <v>643</v>
      </c>
      <c r="F6" s="338">
        <v>1500</v>
      </c>
      <c r="G6" s="130">
        <f t="shared" si="0"/>
        <v>1500</v>
      </c>
      <c r="H6" s="239" t="str">
        <f>IF(ISBLANK(A6),"",IF(OR(ISBLANK(D6),ISBLANK(E6),ISBLANK(D6),ISBLANK(F6)),Translation!$A$174," "))</f>
        <v xml:space="preserve"> </v>
      </c>
    </row>
    <row r="7" spans="1:8" ht="14" x14ac:dyDescent="0.15">
      <c r="A7" s="126" t="s">
        <v>56</v>
      </c>
      <c r="B7" s="89" t="str">
        <f>+IFERROR(VLOOKUP(A7,ConsolidatedBudget!$A$40:$E$79,2,FALSE),"")</f>
        <v>University of Ljubljana</v>
      </c>
      <c r="C7" s="90" t="str">
        <f>+IFERROR(VLOOKUP(A7,ConsolidatedBudget!$A$40:$E$79,4,FALSE),"")</f>
        <v xml:space="preserve">Slovenia </v>
      </c>
      <c r="D7" s="136" t="s">
        <v>639</v>
      </c>
      <c r="E7" s="395" t="s">
        <v>644</v>
      </c>
      <c r="F7" s="338">
        <v>6000</v>
      </c>
      <c r="G7" s="130">
        <f t="shared" si="0"/>
        <v>6000</v>
      </c>
      <c r="H7" s="239" t="str">
        <f>IF(ISBLANK(A7),"",IF(OR(ISBLANK(D7),ISBLANK(E7),ISBLANK(D7),ISBLANK(F7)),Translation!$A$174," "))</f>
        <v xml:space="preserve"> </v>
      </c>
    </row>
    <row r="8" spans="1:8" ht="14" x14ac:dyDescent="0.15">
      <c r="A8" s="126" t="s">
        <v>56</v>
      </c>
      <c r="B8" s="89" t="str">
        <f>+IFERROR(VLOOKUP(A8,ConsolidatedBudget!$A$40:$E$79,2,FALSE),"")</f>
        <v>University of Ljubljana</v>
      </c>
      <c r="C8" s="90" t="str">
        <f>+IFERROR(VLOOKUP(A8,ConsolidatedBudget!$A$40:$E$79,4,FALSE),"")</f>
        <v xml:space="preserve">Slovenia </v>
      </c>
      <c r="D8" s="136" t="s">
        <v>548</v>
      </c>
      <c r="E8" s="395" t="s">
        <v>645</v>
      </c>
      <c r="F8" s="338">
        <v>2000</v>
      </c>
      <c r="G8" s="130">
        <f t="shared" si="0"/>
        <v>2000</v>
      </c>
      <c r="H8" s="239" t="str">
        <f>IF(ISBLANK(A8),"",IF(OR(ISBLANK(D8),ISBLANK(E8),ISBLANK(D8),ISBLANK(F8)),Translation!$A$174," "))</f>
        <v xml:space="preserve"> </v>
      </c>
    </row>
    <row r="9" spans="1:8" ht="14" x14ac:dyDescent="0.15">
      <c r="A9" s="126"/>
      <c r="B9" s="89" t="str">
        <f>+IFERROR(VLOOKUP(A9,ConsolidatedBudget!$A$40:$E$79,2,FALSE),"")</f>
        <v/>
      </c>
      <c r="C9" s="90" t="str">
        <f>+IFERROR(VLOOKUP(A9,ConsolidatedBudget!$A$40:$E$79,4,FALSE),"")</f>
        <v/>
      </c>
      <c r="D9" s="135"/>
      <c r="E9" s="136"/>
      <c r="F9" s="137"/>
      <c r="G9" s="130">
        <f t="shared" si="0"/>
        <v>0</v>
      </c>
      <c r="H9" s="239" t="str">
        <f>IF(ISBLANK(A9),"",IF(OR(ISBLANK(D9),ISBLANK(E9),ISBLANK(D9),ISBLANK(F9)),Translation!$A$174," "))</f>
        <v/>
      </c>
    </row>
    <row r="10" spans="1:8" ht="14" x14ac:dyDescent="0.15">
      <c r="A10" s="126"/>
      <c r="B10" s="89" t="str">
        <f>+IFERROR(VLOOKUP(A10,ConsolidatedBudget!$A$40:$E$79,2,FALSE),"")</f>
        <v/>
      </c>
      <c r="C10" s="90" t="str">
        <f>+IFERROR(VLOOKUP(A10,ConsolidatedBudget!$A$40:$E$79,4,FALSE),"")</f>
        <v/>
      </c>
      <c r="D10" s="135"/>
      <c r="E10" s="136"/>
      <c r="F10" s="137"/>
      <c r="G10" s="130">
        <f t="shared" si="0"/>
        <v>0</v>
      </c>
      <c r="H10" s="239" t="str">
        <f>IF(ISBLANK(A10),"",IF(OR(ISBLANK(D10),ISBLANK(E10),ISBLANK(D10),ISBLANK(F10)),Translation!$A$174," "))</f>
        <v/>
      </c>
    </row>
    <row r="11" spans="1:8" ht="14" x14ac:dyDescent="0.15">
      <c r="A11" s="126"/>
      <c r="B11" s="89" t="str">
        <f>+IFERROR(VLOOKUP(A11,ConsolidatedBudget!$A$40:$E$79,2,FALSE),"")</f>
        <v/>
      </c>
      <c r="C11" s="90" t="str">
        <f>+IFERROR(VLOOKUP(A11,ConsolidatedBudget!$A$40:$E$79,4,FALSE),"")</f>
        <v/>
      </c>
      <c r="D11" s="135"/>
      <c r="E11" s="136"/>
      <c r="F11" s="137"/>
      <c r="G11" s="130">
        <f t="shared" si="0"/>
        <v>0</v>
      </c>
      <c r="H11" s="239" t="str">
        <f>IF(ISBLANK(A11),"",IF(OR(ISBLANK(D11),ISBLANK(E11),ISBLANK(D11),ISBLANK(F11)),Translation!$A$174," "))</f>
        <v/>
      </c>
    </row>
    <row r="12" spans="1:8" ht="14" x14ac:dyDescent="0.15">
      <c r="A12" s="126"/>
      <c r="B12" s="89" t="str">
        <f>+IFERROR(VLOOKUP(A12,ConsolidatedBudget!$A$40:$E$79,2,FALSE),"")</f>
        <v/>
      </c>
      <c r="C12" s="90" t="str">
        <f>+IFERROR(VLOOKUP(A12,ConsolidatedBudget!$A$40:$E$79,4,FALSE),"")</f>
        <v/>
      </c>
      <c r="D12" s="135"/>
      <c r="E12" s="136"/>
      <c r="F12" s="137"/>
      <c r="G12" s="130">
        <f t="shared" si="0"/>
        <v>0</v>
      </c>
      <c r="H12" s="239" t="str">
        <f>IF(ISBLANK(A12),"",IF(OR(ISBLANK(D12),ISBLANK(E12),ISBLANK(D12),ISBLANK(F12)),Translation!$A$174," "))</f>
        <v/>
      </c>
    </row>
    <row r="13" spans="1:8" ht="14" x14ac:dyDescent="0.15">
      <c r="A13" s="126"/>
      <c r="B13" s="89" t="str">
        <f>+IFERROR(VLOOKUP(A13,ConsolidatedBudget!$A$40:$E$79,2,FALSE),"")</f>
        <v/>
      </c>
      <c r="C13" s="90" t="str">
        <f>+IFERROR(VLOOKUP(A13,ConsolidatedBudget!$A$40:$E$79,4,FALSE),"")</f>
        <v/>
      </c>
      <c r="D13" s="135"/>
      <c r="E13" s="136"/>
      <c r="F13" s="137"/>
      <c r="G13" s="130">
        <f t="shared" si="0"/>
        <v>0</v>
      </c>
      <c r="H13" s="239" t="str">
        <f>IF(ISBLANK(A13),"",IF(OR(ISBLANK(D13),ISBLANK(E13),ISBLANK(D13),ISBLANK(F13)),Translation!$A$174," "))</f>
        <v/>
      </c>
    </row>
    <row r="14" spans="1:8" ht="14" x14ac:dyDescent="0.15">
      <c r="A14" s="126"/>
      <c r="B14" s="89" t="str">
        <f>+IFERROR(VLOOKUP(A14,ConsolidatedBudget!$A$40:$E$79,2,FALSE),"")</f>
        <v/>
      </c>
      <c r="C14" s="90" t="str">
        <f>+IFERROR(VLOOKUP(A14,ConsolidatedBudget!$A$40:$E$79,4,FALSE),"")</f>
        <v/>
      </c>
      <c r="D14" s="135"/>
      <c r="E14" s="136"/>
      <c r="F14" s="137"/>
      <c r="G14" s="130">
        <f t="shared" si="0"/>
        <v>0</v>
      </c>
      <c r="H14" s="239" t="str">
        <f>IF(ISBLANK(A14),"",IF(OR(ISBLANK(D14),ISBLANK(E14),ISBLANK(D14),ISBLANK(F14)),Translation!$A$174," "))</f>
        <v/>
      </c>
    </row>
    <row r="15" spans="1:8" ht="14" x14ac:dyDescent="0.15">
      <c r="A15" s="126"/>
      <c r="B15" s="89" t="str">
        <f>+IFERROR(VLOOKUP(A15,ConsolidatedBudget!$A$40:$E$79,2,FALSE),"")</f>
        <v/>
      </c>
      <c r="C15" s="90" t="str">
        <f>+IFERROR(VLOOKUP(A15,ConsolidatedBudget!$A$40:$E$79,4,FALSE),"")</f>
        <v/>
      </c>
      <c r="D15" s="135"/>
      <c r="E15" s="136"/>
      <c r="F15" s="137"/>
      <c r="G15" s="130">
        <f t="shared" si="0"/>
        <v>0</v>
      </c>
      <c r="H15" s="239" t="str">
        <f>IF(ISBLANK(A15),"",IF(OR(ISBLANK(D15),ISBLANK(E15),ISBLANK(D15),ISBLANK(F15)),Translation!$A$174," "))</f>
        <v/>
      </c>
    </row>
    <row r="16" spans="1:8" ht="14" x14ac:dyDescent="0.15">
      <c r="A16" s="126"/>
      <c r="B16" s="89" t="str">
        <f>+IFERROR(VLOOKUP(A16,ConsolidatedBudget!$A$40:$E$79,2,FALSE),"")</f>
        <v/>
      </c>
      <c r="C16" s="90" t="str">
        <f>+IFERROR(VLOOKUP(A16,ConsolidatedBudget!$A$40:$E$79,4,FALSE),"")</f>
        <v/>
      </c>
      <c r="D16" s="135"/>
      <c r="E16" s="136"/>
      <c r="F16" s="137"/>
      <c r="G16" s="130">
        <f t="shared" ref="G16:G30" si="1">IF(AND(E16="",F16&lt;&gt;0),0,F16)</f>
        <v>0</v>
      </c>
      <c r="H16" s="239" t="str">
        <f>IF(ISBLANK(A16),"",IF(OR(ISBLANK(D16),ISBLANK(E16),ISBLANK(D16),ISBLANK(F16)),Translation!$A$174," "))</f>
        <v/>
      </c>
    </row>
    <row r="17" spans="1:8" ht="14" x14ac:dyDescent="0.15">
      <c r="A17" s="126"/>
      <c r="B17" s="89" t="str">
        <f>+IFERROR(VLOOKUP(A17,ConsolidatedBudget!$A$40:$E$79,2,FALSE),"")</f>
        <v/>
      </c>
      <c r="C17" s="90" t="str">
        <f>+IFERROR(VLOOKUP(A17,ConsolidatedBudget!$A$40:$E$79,4,FALSE),"")</f>
        <v/>
      </c>
      <c r="D17" s="135"/>
      <c r="E17" s="136"/>
      <c r="F17" s="137"/>
      <c r="G17" s="130">
        <f t="shared" si="1"/>
        <v>0</v>
      </c>
      <c r="H17" s="239" t="str">
        <f>IF(ISBLANK(A17),"",IF(OR(ISBLANK(D17),ISBLANK(E17),ISBLANK(D17),ISBLANK(F17)),Translation!$A$174," "))</f>
        <v/>
      </c>
    </row>
    <row r="18" spans="1:8" ht="14" x14ac:dyDescent="0.15">
      <c r="A18" s="126"/>
      <c r="B18" s="89" t="str">
        <f>+IFERROR(VLOOKUP(A18,ConsolidatedBudget!$A$40:$E$79,2,FALSE),"")</f>
        <v/>
      </c>
      <c r="C18" s="90" t="str">
        <f>+IFERROR(VLOOKUP(A18,ConsolidatedBudget!$A$40:$E$79,4,FALSE),"")</f>
        <v/>
      </c>
      <c r="D18" s="135"/>
      <c r="E18" s="136"/>
      <c r="F18" s="137"/>
      <c r="G18" s="130">
        <f t="shared" si="1"/>
        <v>0</v>
      </c>
      <c r="H18" s="239" t="str">
        <f>IF(ISBLANK(A18),"",IF(OR(ISBLANK(D18),ISBLANK(E18),ISBLANK(D18),ISBLANK(F18)),Translation!$A$174," "))</f>
        <v/>
      </c>
    </row>
    <row r="19" spans="1:8" ht="14" x14ac:dyDescent="0.15">
      <c r="A19" s="126"/>
      <c r="B19" s="89" t="str">
        <f>+IFERROR(VLOOKUP(A19,ConsolidatedBudget!$A$40:$E$79,2,FALSE),"")</f>
        <v/>
      </c>
      <c r="C19" s="90" t="str">
        <f>+IFERROR(VLOOKUP(A19,ConsolidatedBudget!$A$40:$E$79,4,FALSE),"")</f>
        <v/>
      </c>
      <c r="D19" s="135"/>
      <c r="E19" s="136"/>
      <c r="F19" s="137"/>
      <c r="G19" s="130">
        <f t="shared" si="1"/>
        <v>0</v>
      </c>
      <c r="H19" s="239" t="str">
        <f>IF(ISBLANK(A19),"",IF(OR(ISBLANK(D19),ISBLANK(E19),ISBLANK(D19),ISBLANK(F19)),Translation!$A$174," "))</f>
        <v/>
      </c>
    </row>
    <row r="20" spans="1:8" ht="14" x14ac:dyDescent="0.15">
      <c r="A20" s="126"/>
      <c r="B20" s="89" t="str">
        <f>+IFERROR(VLOOKUP(A20,ConsolidatedBudget!$A$40:$E$79,2,FALSE),"")</f>
        <v/>
      </c>
      <c r="C20" s="90" t="str">
        <f>+IFERROR(VLOOKUP(A20,ConsolidatedBudget!$A$40:$E$79,4,FALSE),"")</f>
        <v/>
      </c>
      <c r="D20" s="135"/>
      <c r="E20" s="136"/>
      <c r="F20" s="137"/>
      <c r="G20" s="130">
        <f t="shared" si="1"/>
        <v>0</v>
      </c>
      <c r="H20" s="239" t="str">
        <f>IF(ISBLANK(A20),"",IF(OR(ISBLANK(D20),ISBLANK(E20),ISBLANK(D20),ISBLANK(F20)),Translation!$A$174," "))</f>
        <v/>
      </c>
    </row>
    <row r="21" spans="1:8" ht="14" x14ac:dyDescent="0.15">
      <c r="A21" s="126"/>
      <c r="B21" s="89" t="str">
        <f>+IFERROR(VLOOKUP(A21,ConsolidatedBudget!$A$40:$E$79,2,FALSE),"")</f>
        <v/>
      </c>
      <c r="C21" s="90" t="str">
        <f>+IFERROR(VLOOKUP(A21,ConsolidatedBudget!$A$40:$E$79,4,FALSE),"")</f>
        <v/>
      </c>
      <c r="D21" s="135"/>
      <c r="E21" s="136"/>
      <c r="F21" s="137"/>
      <c r="G21" s="130">
        <f t="shared" si="1"/>
        <v>0</v>
      </c>
      <c r="H21" s="239" t="str">
        <f>IF(ISBLANK(A21),"",IF(OR(ISBLANK(D21),ISBLANK(E21),ISBLANK(D21),ISBLANK(F21)),Translation!$A$174," "))</f>
        <v/>
      </c>
    </row>
    <row r="22" spans="1:8" ht="14" x14ac:dyDescent="0.15">
      <c r="A22" s="126"/>
      <c r="B22" s="89" t="str">
        <f>+IFERROR(VLOOKUP(A22,ConsolidatedBudget!$A$40:$E$79,2,FALSE),"")</f>
        <v/>
      </c>
      <c r="C22" s="90" t="str">
        <f>+IFERROR(VLOOKUP(A22,ConsolidatedBudget!$A$40:$E$79,4,FALSE),"")</f>
        <v/>
      </c>
      <c r="D22" s="135"/>
      <c r="E22" s="136"/>
      <c r="F22" s="137"/>
      <c r="G22" s="130">
        <f t="shared" si="1"/>
        <v>0</v>
      </c>
      <c r="H22" s="239" t="str">
        <f>IF(ISBLANK(A22),"",IF(OR(ISBLANK(D22),ISBLANK(E22),ISBLANK(D22),ISBLANK(F22)),Translation!$A$174," "))</f>
        <v/>
      </c>
    </row>
    <row r="23" spans="1:8" ht="14" x14ac:dyDescent="0.15">
      <c r="A23" s="126"/>
      <c r="B23" s="89" t="str">
        <f>+IFERROR(VLOOKUP(A23,ConsolidatedBudget!$A$40:$E$79,2,FALSE),"")</f>
        <v/>
      </c>
      <c r="C23" s="90" t="str">
        <f>+IFERROR(VLOOKUP(A23,ConsolidatedBudget!$A$40:$E$79,4,FALSE),"")</f>
        <v/>
      </c>
      <c r="D23" s="135"/>
      <c r="E23" s="136"/>
      <c r="F23" s="137"/>
      <c r="G23" s="130">
        <f t="shared" si="1"/>
        <v>0</v>
      </c>
      <c r="H23" s="239" t="str">
        <f>IF(ISBLANK(A23),"",IF(OR(ISBLANK(D23),ISBLANK(E23),ISBLANK(D23),ISBLANK(F23)),Translation!$A$174," "))</f>
        <v/>
      </c>
    </row>
    <row r="24" spans="1:8" ht="14" x14ac:dyDescent="0.15">
      <c r="A24" s="126"/>
      <c r="B24" s="89" t="str">
        <f>+IFERROR(VLOOKUP(A24,ConsolidatedBudget!$A$40:$E$79,2,FALSE),"")</f>
        <v/>
      </c>
      <c r="C24" s="90" t="str">
        <f>+IFERROR(VLOOKUP(A24,ConsolidatedBudget!$A$40:$E$79,4,FALSE),"")</f>
        <v/>
      </c>
      <c r="D24" s="135"/>
      <c r="E24" s="136"/>
      <c r="F24" s="137"/>
      <c r="G24" s="130">
        <f t="shared" si="1"/>
        <v>0</v>
      </c>
      <c r="H24" s="239" t="str">
        <f>IF(ISBLANK(A24),"",IF(OR(ISBLANK(D24),ISBLANK(E24),ISBLANK(D24),ISBLANK(F24)),Translation!$A$174," "))</f>
        <v/>
      </c>
    </row>
    <row r="25" spans="1:8" ht="14" x14ac:dyDescent="0.15">
      <c r="A25" s="126"/>
      <c r="B25" s="89" t="str">
        <f>+IFERROR(VLOOKUP(A25,ConsolidatedBudget!$A$40:$E$79,2,FALSE),"")</f>
        <v/>
      </c>
      <c r="C25" s="90" t="str">
        <f>+IFERROR(VLOOKUP(A25,ConsolidatedBudget!$A$40:$E$79,4,FALSE),"")</f>
        <v/>
      </c>
      <c r="D25" s="135"/>
      <c r="E25" s="136"/>
      <c r="F25" s="137"/>
      <c r="G25" s="130">
        <f t="shared" si="1"/>
        <v>0</v>
      </c>
      <c r="H25" s="239" t="str">
        <f>IF(ISBLANK(A25),"",IF(OR(ISBLANK(D25),ISBLANK(E25),ISBLANK(D25),ISBLANK(F25)),Translation!$A$174," "))</f>
        <v/>
      </c>
    </row>
    <row r="26" spans="1:8" ht="14" x14ac:dyDescent="0.15">
      <c r="A26" s="126"/>
      <c r="B26" s="89" t="str">
        <f>+IFERROR(VLOOKUP(A26,ConsolidatedBudget!$A$40:$E$79,2,FALSE),"")</f>
        <v/>
      </c>
      <c r="C26" s="90" t="str">
        <f>+IFERROR(VLOOKUP(A26,ConsolidatedBudget!$A$40:$E$79,4,FALSE),"")</f>
        <v/>
      </c>
      <c r="D26" s="135"/>
      <c r="E26" s="136"/>
      <c r="F26" s="137"/>
      <c r="G26" s="130">
        <f t="shared" si="1"/>
        <v>0</v>
      </c>
      <c r="H26" s="239" t="str">
        <f>IF(ISBLANK(A26),"",IF(OR(ISBLANK(D26),ISBLANK(E26),ISBLANK(D26),ISBLANK(F26)),Translation!$A$174," "))</f>
        <v/>
      </c>
    </row>
    <row r="27" spans="1:8" ht="14" x14ac:dyDescent="0.15">
      <c r="A27" s="126"/>
      <c r="B27" s="89" t="str">
        <f>+IFERROR(VLOOKUP(A27,ConsolidatedBudget!$A$40:$E$79,2,FALSE),"")</f>
        <v/>
      </c>
      <c r="C27" s="90" t="str">
        <f>+IFERROR(VLOOKUP(A27,ConsolidatedBudget!$A$40:$E$79,4,FALSE),"")</f>
        <v/>
      </c>
      <c r="D27" s="135"/>
      <c r="E27" s="136"/>
      <c r="F27" s="137"/>
      <c r="G27" s="130">
        <f t="shared" si="1"/>
        <v>0</v>
      </c>
      <c r="H27" s="239" t="str">
        <f>IF(ISBLANK(A27),"",IF(OR(ISBLANK(D27),ISBLANK(E27),ISBLANK(D27),ISBLANK(F27)),Translation!$A$174," "))</f>
        <v/>
      </c>
    </row>
    <row r="28" spans="1:8" ht="14" x14ac:dyDescent="0.15">
      <c r="A28" s="126"/>
      <c r="B28" s="89" t="str">
        <f>+IFERROR(VLOOKUP(A28,ConsolidatedBudget!$A$40:$E$79,2,FALSE),"")</f>
        <v/>
      </c>
      <c r="C28" s="90" t="str">
        <f>+IFERROR(VLOOKUP(A28,ConsolidatedBudget!$A$40:$E$79,4,FALSE),"")</f>
        <v/>
      </c>
      <c r="D28" s="135"/>
      <c r="E28" s="136"/>
      <c r="F28" s="137"/>
      <c r="G28" s="130">
        <f t="shared" si="1"/>
        <v>0</v>
      </c>
      <c r="H28" s="239" t="str">
        <f>IF(ISBLANK(A28),"",IF(OR(ISBLANK(D28),ISBLANK(E28),ISBLANK(D28),ISBLANK(F28)),Translation!$A$174," "))</f>
        <v/>
      </c>
    </row>
    <row r="29" spans="1:8" ht="14" x14ac:dyDescent="0.15">
      <c r="A29" s="126"/>
      <c r="B29" s="89" t="str">
        <f>+IFERROR(VLOOKUP(A29,ConsolidatedBudget!$A$40:$E$79,2,FALSE),"")</f>
        <v/>
      </c>
      <c r="C29" s="90" t="str">
        <f>+IFERROR(VLOOKUP(A29,ConsolidatedBudget!$A$40:$E$79,4,FALSE),"")</f>
        <v/>
      </c>
      <c r="D29" s="135"/>
      <c r="E29" s="136"/>
      <c r="F29" s="137"/>
      <c r="G29" s="130">
        <f t="shared" si="1"/>
        <v>0</v>
      </c>
      <c r="H29" s="239" t="str">
        <f>IF(ISBLANK(A29),"",IF(OR(ISBLANK(D29),ISBLANK(E29),ISBLANK(D29),ISBLANK(F29)),Translation!$A$174," "))</f>
        <v/>
      </c>
    </row>
    <row r="30" spans="1:8" ht="14" x14ac:dyDescent="0.15">
      <c r="A30" s="126"/>
      <c r="B30" s="89" t="str">
        <f>+IFERROR(VLOOKUP(A30,ConsolidatedBudget!$A$40:$E$79,2,FALSE),"")</f>
        <v/>
      </c>
      <c r="C30" s="90" t="str">
        <f>+IFERROR(VLOOKUP(A30,ConsolidatedBudget!$A$40:$E$79,4,FALSE),"")</f>
        <v/>
      </c>
      <c r="D30" s="135"/>
      <c r="E30" s="136"/>
      <c r="F30" s="137"/>
      <c r="G30" s="130">
        <f t="shared" si="1"/>
        <v>0</v>
      </c>
      <c r="H30" s="239" t="str">
        <f>IF(ISBLANK(A30),"",IF(OR(ISBLANK(D30),ISBLANK(E30),ISBLANK(D30),ISBLANK(F30)),Translation!$A$174," "))</f>
        <v/>
      </c>
    </row>
    <row r="31" spans="1:8" ht="14" x14ac:dyDescent="0.15">
      <c r="A31" s="126"/>
      <c r="B31" s="89" t="str">
        <f>+IFERROR(VLOOKUP(A31,ConsolidatedBudget!$A$40:$E$79,2,FALSE),"")</f>
        <v/>
      </c>
      <c r="C31" s="90" t="str">
        <f>+IFERROR(VLOOKUP(A31,ConsolidatedBudget!$A$40:$E$79,4,FALSE),"")</f>
        <v/>
      </c>
      <c r="D31" s="135"/>
      <c r="E31" s="136"/>
      <c r="F31" s="137"/>
      <c r="G31" s="130">
        <f t="shared" si="0"/>
        <v>0</v>
      </c>
      <c r="H31" s="239" t="str">
        <f>IF(ISBLANK(A31),"",IF(OR(ISBLANK(D31),ISBLANK(E31),ISBLANK(D31),ISBLANK(F31)),Translation!$A$174," "))</f>
        <v/>
      </c>
    </row>
    <row r="32" spans="1:8" ht="14" x14ac:dyDescent="0.15">
      <c r="A32" s="126"/>
      <c r="B32" s="89" t="str">
        <f>+IFERROR(VLOOKUP(A32,ConsolidatedBudget!$A$40:$E$79,2,FALSE),"")</f>
        <v/>
      </c>
      <c r="C32" s="90" t="str">
        <f>+IFERROR(VLOOKUP(A32,ConsolidatedBudget!$A$40:$E$79,4,FALSE),"")</f>
        <v/>
      </c>
      <c r="D32" s="135"/>
      <c r="E32" s="136"/>
      <c r="F32" s="137"/>
      <c r="G32" s="130">
        <f t="shared" si="0"/>
        <v>0</v>
      </c>
      <c r="H32" s="239" t="str">
        <f>IF(ISBLANK(A32),"",IF(OR(ISBLANK(D32),ISBLANK(E32),ISBLANK(D32),ISBLANK(F32)),Translation!$A$174," "))</f>
        <v/>
      </c>
    </row>
    <row r="33" spans="1:8" ht="14" x14ac:dyDescent="0.15">
      <c r="A33" s="126"/>
      <c r="B33" s="89" t="str">
        <f>+IFERROR(VLOOKUP(A33,ConsolidatedBudget!$A$40:$E$79,2,FALSE),"")</f>
        <v/>
      </c>
      <c r="C33" s="90" t="str">
        <f>+IFERROR(VLOOKUP(A33,ConsolidatedBudget!$A$40:$E$79,4,FALSE),"")</f>
        <v/>
      </c>
      <c r="D33" s="135"/>
      <c r="E33" s="136"/>
      <c r="F33" s="137"/>
      <c r="G33" s="130">
        <f t="shared" si="0"/>
        <v>0</v>
      </c>
      <c r="H33" s="239" t="str">
        <f>IF(ISBLANK(A33),"",IF(OR(ISBLANK(D33),ISBLANK(E33),ISBLANK(D33),ISBLANK(F33)),Translation!$A$174," "))</f>
        <v/>
      </c>
    </row>
    <row r="34" spans="1:8" ht="14" x14ac:dyDescent="0.15">
      <c r="A34" s="126"/>
      <c r="B34" s="89" t="str">
        <f>+IFERROR(VLOOKUP(A34,ConsolidatedBudget!$A$40:$E$79,2,FALSE),"")</f>
        <v/>
      </c>
      <c r="C34" s="90" t="str">
        <f>+IFERROR(VLOOKUP(A34,ConsolidatedBudget!$A$40:$E$79,4,FALSE),"")</f>
        <v/>
      </c>
      <c r="D34" s="135"/>
      <c r="E34" s="136"/>
      <c r="F34" s="137"/>
      <c r="G34" s="130">
        <f t="shared" si="0"/>
        <v>0</v>
      </c>
      <c r="H34" s="239" t="str">
        <f>IF(ISBLANK(A34),"",IF(OR(ISBLANK(D34),ISBLANK(E34),ISBLANK(D34),ISBLANK(F34)),Translation!$A$174," "))</f>
        <v/>
      </c>
    </row>
    <row r="35" spans="1:8" ht="14" x14ac:dyDescent="0.15">
      <c r="A35" s="126"/>
      <c r="B35" s="89" t="str">
        <f>+IFERROR(VLOOKUP(A35,ConsolidatedBudget!$A$40:$E$79,2,FALSE),"")</f>
        <v/>
      </c>
      <c r="C35" s="90" t="str">
        <f>+IFERROR(VLOOKUP(A35,ConsolidatedBudget!$A$40:$E$79,4,FALSE),"")</f>
        <v/>
      </c>
      <c r="D35" s="135"/>
      <c r="E35" s="136"/>
      <c r="F35" s="137"/>
      <c r="G35" s="130">
        <f t="shared" si="0"/>
        <v>0</v>
      </c>
      <c r="H35" s="239" t="str">
        <f>IF(ISBLANK(A35),"",IF(OR(ISBLANK(D35),ISBLANK(E35),ISBLANK(D35),ISBLANK(F35)),Translation!$A$174," "))</f>
        <v/>
      </c>
    </row>
    <row r="36" spans="1:8" ht="14" x14ac:dyDescent="0.15">
      <c r="A36" s="126"/>
      <c r="B36" s="89" t="str">
        <f>+IFERROR(VLOOKUP(A36,ConsolidatedBudget!$A$40:$E$79,2,FALSE),"")</f>
        <v/>
      </c>
      <c r="C36" s="90" t="str">
        <f>+IFERROR(VLOOKUP(A36,ConsolidatedBudget!$A$40:$E$79,4,FALSE),"")</f>
        <v/>
      </c>
      <c r="D36" s="135"/>
      <c r="E36" s="136"/>
      <c r="F36" s="137"/>
      <c r="G36" s="130">
        <f t="shared" si="0"/>
        <v>0</v>
      </c>
      <c r="H36" s="239" t="str">
        <f>IF(ISBLANK(A36),"",IF(OR(ISBLANK(D36),ISBLANK(E36),ISBLANK(D36),ISBLANK(F36)),Translation!$A$174," "))</f>
        <v/>
      </c>
    </row>
    <row r="37" spans="1:8" ht="14" x14ac:dyDescent="0.15">
      <c r="A37" s="126"/>
      <c r="B37" s="89" t="str">
        <f>+IFERROR(VLOOKUP(A37,ConsolidatedBudget!$A$40:$E$79,2,FALSE),"")</f>
        <v/>
      </c>
      <c r="C37" s="90" t="str">
        <f>+IFERROR(VLOOKUP(A37,ConsolidatedBudget!$A$40:$E$79,4,FALSE),"")</f>
        <v/>
      </c>
      <c r="D37" s="135"/>
      <c r="E37" s="136"/>
      <c r="F37" s="137"/>
      <c r="G37" s="130">
        <f t="shared" si="0"/>
        <v>0</v>
      </c>
      <c r="H37" s="239" t="str">
        <f>IF(ISBLANK(A37),"",IF(OR(ISBLANK(D37),ISBLANK(E37),ISBLANK(D37),ISBLANK(F37)),Translation!$A$174," "))</f>
        <v/>
      </c>
    </row>
    <row r="38" spans="1:8" ht="14" x14ac:dyDescent="0.15">
      <c r="A38" s="126"/>
      <c r="B38" s="89" t="str">
        <f>+IFERROR(VLOOKUP(A38,ConsolidatedBudget!$A$40:$E$79,2,FALSE),"")</f>
        <v/>
      </c>
      <c r="C38" s="90" t="str">
        <f>+IFERROR(VLOOKUP(A38,ConsolidatedBudget!$A$40:$E$79,4,FALSE),"")</f>
        <v/>
      </c>
      <c r="D38" s="135"/>
      <c r="E38" s="136"/>
      <c r="F38" s="137"/>
      <c r="G38" s="130">
        <f t="shared" si="0"/>
        <v>0</v>
      </c>
      <c r="H38" s="239" t="str">
        <f>IF(ISBLANK(A38),"",IF(OR(ISBLANK(D38),ISBLANK(E38),ISBLANK(D38),ISBLANK(F38)),Translation!$A$174," "))</f>
        <v/>
      </c>
    </row>
    <row r="39" spans="1:8" ht="14" x14ac:dyDescent="0.15">
      <c r="A39" s="126"/>
      <c r="B39" s="89" t="str">
        <f>+IFERROR(VLOOKUP(A39,ConsolidatedBudget!$A$40:$E$79,2,FALSE),"")</f>
        <v/>
      </c>
      <c r="C39" s="90" t="str">
        <f>+IFERROR(VLOOKUP(A39,ConsolidatedBudget!$A$40:$E$79,4,FALSE),"")</f>
        <v/>
      </c>
      <c r="D39" s="135"/>
      <c r="E39" s="136"/>
      <c r="F39" s="137"/>
      <c r="G39" s="130">
        <f t="shared" si="0"/>
        <v>0</v>
      </c>
      <c r="H39" s="239" t="str">
        <f>IF(ISBLANK(A39),"",IF(OR(ISBLANK(D39),ISBLANK(E39),ISBLANK(D39),ISBLANK(F39)),Translation!$A$174," "))</f>
        <v/>
      </c>
    </row>
    <row r="40" spans="1:8" ht="14" x14ac:dyDescent="0.15">
      <c r="A40" s="126"/>
      <c r="B40" s="89" t="str">
        <f>+IFERROR(VLOOKUP(A40,ConsolidatedBudget!$A$40:$E$79,2,FALSE),"")</f>
        <v/>
      </c>
      <c r="C40" s="90" t="str">
        <f>+IFERROR(VLOOKUP(A40,ConsolidatedBudget!$A$40:$E$79,4,FALSE),"")</f>
        <v/>
      </c>
      <c r="D40" s="135"/>
      <c r="E40" s="136"/>
      <c r="F40" s="137"/>
      <c r="G40" s="130">
        <f t="shared" si="0"/>
        <v>0</v>
      </c>
      <c r="H40" s="239" t="str">
        <f>IF(ISBLANK(A40),"",IF(OR(ISBLANK(D40),ISBLANK(E40),ISBLANK(D40),ISBLANK(F40)),Translation!$A$174," "))</f>
        <v/>
      </c>
    </row>
    <row r="41" spans="1:8" ht="14" x14ac:dyDescent="0.15">
      <c r="A41" s="126"/>
      <c r="B41" s="89" t="str">
        <f>+IFERROR(VLOOKUP(A41,ConsolidatedBudget!$A$40:$E$79,2,FALSE),"")</f>
        <v/>
      </c>
      <c r="C41" s="90" t="str">
        <f>+IFERROR(VLOOKUP(A41,ConsolidatedBudget!$A$40:$E$79,4,FALSE),"")</f>
        <v/>
      </c>
      <c r="D41" s="135"/>
      <c r="E41" s="136"/>
      <c r="F41" s="137"/>
      <c r="G41" s="130">
        <f t="shared" si="0"/>
        <v>0</v>
      </c>
      <c r="H41" s="239" t="str">
        <f>IF(ISBLANK(A41),"",IF(OR(ISBLANK(D41),ISBLANK(E41),ISBLANK(D41),ISBLANK(F41)),Translation!$A$174," "))</f>
        <v/>
      </c>
    </row>
    <row r="42" spans="1:8" ht="14" x14ac:dyDescent="0.15">
      <c r="A42" s="126"/>
      <c r="B42" s="89" t="str">
        <f>+IFERROR(VLOOKUP(A42,ConsolidatedBudget!$A$40:$E$79,2,FALSE),"")</f>
        <v/>
      </c>
      <c r="C42" s="90" t="str">
        <f>+IFERROR(VLOOKUP(A42,ConsolidatedBudget!$A$40:$E$79,4,FALSE),"")</f>
        <v/>
      </c>
      <c r="D42" s="135"/>
      <c r="E42" s="136"/>
      <c r="F42" s="137"/>
      <c r="G42" s="130">
        <f t="shared" si="0"/>
        <v>0</v>
      </c>
      <c r="H42" s="239" t="str">
        <f>IF(ISBLANK(A42),"",IF(OR(ISBLANK(D42),ISBLANK(E42),ISBLANK(D42),ISBLANK(F42)),Translation!$A$174," "))</f>
        <v/>
      </c>
    </row>
    <row r="43" spans="1:8" ht="14" x14ac:dyDescent="0.15">
      <c r="A43" s="126"/>
      <c r="B43" s="89" t="str">
        <f>+IFERROR(VLOOKUP(A43,ConsolidatedBudget!$A$40:$E$79,2,FALSE),"")</f>
        <v/>
      </c>
      <c r="C43" s="90" t="str">
        <f>+IFERROR(VLOOKUP(A43,ConsolidatedBudget!$A$40:$E$79,4,FALSE),"")</f>
        <v/>
      </c>
      <c r="D43" s="135"/>
      <c r="E43" s="136"/>
      <c r="F43" s="137"/>
      <c r="G43" s="130">
        <f t="shared" si="0"/>
        <v>0</v>
      </c>
      <c r="H43" s="239" t="str">
        <f>IF(ISBLANK(A43),"",IF(OR(ISBLANK(D43),ISBLANK(E43),ISBLANK(D43),ISBLANK(F43)),Translation!$A$174," "))</f>
        <v/>
      </c>
    </row>
    <row r="44" spans="1:8" ht="14" x14ac:dyDescent="0.15">
      <c r="A44" s="126"/>
      <c r="B44" s="89" t="str">
        <f>+IFERROR(VLOOKUP(A44,ConsolidatedBudget!$A$40:$E$79,2,FALSE),"")</f>
        <v/>
      </c>
      <c r="C44" s="90" t="str">
        <f>+IFERROR(VLOOKUP(A44,ConsolidatedBudget!$A$40:$E$79,4,FALSE),"")</f>
        <v/>
      </c>
      <c r="D44" s="135"/>
      <c r="E44" s="136"/>
      <c r="F44" s="137"/>
      <c r="G44" s="130">
        <f t="shared" si="0"/>
        <v>0</v>
      </c>
      <c r="H44" s="239" t="str">
        <f>IF(ISBLANK(A44),"",IF(OR(ISBLANK(D44),ISBLANK(E44),ISBLANK(D44),ISBLANK(F44)),Translation!$A$174," "))</f>
        <v/>
      </c>
    </row>
    <row r="45" spans="1:8" ht="14" x14ac:dyDescent="0.15">
      <c r="A45" s="126"/>
      <c r="B45" s="89" t="str">
        <f>+IFERROR(VLOOKUP(A45,ConsolidatedBudget!$A$40:$E$79,2,FALSE),"")</f>
        <v/>
      </c>
      <c r="C45" s="90" t="str">
        <f>+IFERROR(VLOOKUP(A45,ConsolidatedBudget!$A$40:$E$79,4,FALSE),"")</f>
        <v/>
      </c>
      <c r="D45" s="135"/>
      <c r="E45" s="136"/>
      <c r="F45" s="137"/>
      <c r="G45" s="130">
        <f t="shared" si="0"/>
        <v>0</v>
      </c>
      <c r="H45" s="239" t="str">
        <f>IF(ISBLANK(A45),"",IF(OR(ISBLANK(D45),ISBLANK(E45),ISBLANK(D45),ISBLANK(F45)),Translation!$A$174," "))</f>
        <v/>
      </c>
    </row>
    <row r="46" spans="1:8" ht="14" x14ac:dyDescent="0.15">
      <c r="A46" s="126"/>
      <c r="B46" s="89" t="str">
        <f>+IFERROR(VLOOKUP(A46,ConsolidatedBudget!$A$40:$E$79,2,FALSE),"")</f>
        <v/>
      </c>
      <c r="C46" s="90" t="str">
        <f>+IFERROR(VLOOKUP(A46,ConsolidatedBudget!$A$40:$E$79,4,FALSE),"")</f>
        <v/>
      </c>
      <c r="D46" s="135"/>
      <c r="E46" s="136"/>
      <c r="F46" s="137"/>
      <c r="G46" s="130">
        <f t="shared" si="0"/>
        <v>0</v>
      </c>
      <c r="H46" s="239" t="str">
        <f>IF(ISBLANK(A46),"",IF(OR(ISBLANK(D46),ISBLANK(E46),ISBLANK(D46),ISBLANK(F46)),Translation!$A$174," "))</f>
        <v/>
      </c>
    </row>
    <row r="47" spans="1:8" ht="15" thickBot="1" x14ac:dyDescent="0.2">
      <c r="A47" s="134"/>
      <c r="B47" s="89" t="str">
        <f>+IFERROR(VLOOKUP(A47,ConsolidatedBudget!$A$40:$E$79,2,FALSE),"")</f>
        <v/>
      </c>
      <c r="C47" s="90" t="str">
        <f>+IFERROR(VLOOKUP(A47,ConsolidatedBudget!$A$40:$E$79,4,FALSE),"")</f>
        <v/>
      </c>
      <c r="D47" s="138"/>
      <c r="E47" s="139"/>
      <c r="F47" s="140"/>
      <c r="G47" s="130">
        <f t="shared" si="0"/>
        <v>0</v>
      </c>
      <c r="H47" s="239" t="str">
        <f>IF(ISBLANK(A47),"",IF(OR(ISBLANK(D47),ISBLANK(E47),ISBLANK(D47),ISBLANK(F47)),Translation!$A$174," "))</f>
        <v/>
      </c>
    </row>
    <row r="48" spans="1:8" ht="18" thickTop="1" thickBot="1" x14ac:dyDescent="0.25">
      <c r="A48" s="558" t="str">
        <f>Translation!A162</f>
        <v>Total subcontracting costs</v>
      </c>
      <c r="B48" s="559"/>
      <c r="C48" s="559"/>
      <c r="D48" s="559"/>
      <c r="E48" s="560"/>
      <c r="F48" s="131">
        <f>SUM(F3:F47)</f>
        <v>14000</v>
      </c>
      <c r="G48" s="132"/>
      <c r="H48" s="133"/>
    </row>
    <row r="49" ht="4.5" customHeight="1" x14ac:dyDescent="0.15"/>
    <row r="50" hidden="1" x14ac:dyDescent="0.15"/>
    <row r="51" hidden="1" x14ac:dyDescent="0.15"/>
    <row r="52" hidden="1" x14ac:dyDescent="0.15"/>
    <row r="53" hidden="1" x14ac:dyDescent="0.15"/>
  </sheetData>
  <sheetProtection password="CAF5" sheet="1" objects="1" scenarios="1"/>
  <customSheetViews>
    <customSheetView guid="{66AF0A42-F63F-4FA7-868C-A359F93CB329}" fitToPage="1" hiddenRows="1" hiddenColumns="1">
      <selection activeCell="F4" sqref="F4"/>
      <pageMargins left="0.74803149606299213" right="0.74803149606299213" top="0.98425196850393704" bottom="0.78740157480314965" header="0.51181102362204722" footer="0.51181102362204722"/>
      <printOptions horizontalCentered="1"/>
      <pageSetup paperSize="9" scale="85" orientation="landscape" r:id="rId1"/>
      <headerFooter alignWithMargins="0">
        <oddHeader>&amp;A</oddHeader>
        <oddFooter>&amp;L&amp;F&amp;CPage &amp;P of &amp;N&amp;R&amp;D  &amp;T</oddFooter>
      </headerFooter>
    </customSheetView>
  </customSheetViews>
  <mergeCells count="7">
    <mergeCell ref="F1:F2"/>
    <mergeCell ref="A48:E48"/>
    <mergeCell ref="A1:A2"/>
    <mergeCell ref="B1:B2"/>
    <mergeCell ref="C1:C2"/>
    <mergeCell ref="D1:D2"/>
    <mergeCell ref="E1:E2"/>
  </mergeCells>
  <phoneticPr fontId="8" type="noConversion"/>
  <conditionalFormatting sqref="H2:H15 H31:H47">
    <cfRule type="containsText" dxfId="1" priority="2" operator="containsText" text="Please define a description">
      <formula>NOT(ISERROR(SEARCH("Please define a description",H2)))</formula>
    </cfRule>
  </conditionalFormatting>
  <conditionalFormatting sqref="H16:H30">
    <cfRule type="containsText" dxfId="0" priority="1" operator="containsText" text="Please define a description">
      <formula>NOT(ISERROR(SEARCH("Please define a description",H16)))</formula>
    </cfRule>
  </conditionalFormatting>
  <dataValidations count="3">
    <dataValidation type="whole" operator="greaterThanOrEqual" allowBlank="1" showInputMessage="1" showErrorMessage="1" sqref="F48 G2:G48" xr:uid="{00000000-0002-0000-0600-000000000000}">
      <formula1>0</formula1>
    </dataValidation>
    <dataValidation type="list" allowBlank="1" showInputMessage="1" showErrorMessage="1" sqref="A3:A47" xr:uid="{00000000-0002-0000-0600-000001000000}">
      <formula1>Partners</formula1>
    </dataValidation>
    <dataValidation type="whole" operator="greaterThanOrEqual" allowBlank="1" showInputMessage="1" showErrorMessage="1" error="You are only allowed to encode whole numbers" sqref="F3:F47" xr:uid="{00000000-0002-0000-0600-000002000000}">
      <formula1>0</formula1>
    </dataValidation>
  </dataValidations>
  <printOptions horizontalCentered="1"/>
  <pageMargins left="0.74803149606299213" right="0.74803149606299213" top="0.98425196850393704" bottom="0.78740157480314965" header="0.51181102362204722" footer="0.51181102362204722"/>
  <pageSetup paperSize="9" scale="85" orientation="landscape" r:id="rId2"/>
  <headerFooter alignWithMargins="0">
    <oddHeader>&amp;A</oddHeader>
    <oddFooter>&amp;L&amp;F&amp;CPage &amp;P of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K82"/>
  <sheetViews>
    <sheetView zoomScaleNormal="100" workbookViewId="0">
      <selection activeCell="F8" sqref="F8"/>
    </sheetView>
  </sheetViews>
  <sheetFormatPr baseColWidth="10" defaultColWidth="0" defaultRowHeight="13" zeroHeight="1" x14ac:dyDescent="0.15"/>
  <cols>
    <col min="1" max="1" width="8.5" style="40" customWidth="1"/>
    <col min="2" max="3" width="13" style="41" customWidth="1"/>
    <col min="4" max="4" width="85.5" style="41" customWidth="1"/>
    <col min="5" max="5" width="12" style="41" customWidth="1"/>
    <col min="6" max="6" width="29" style="42" customWidth="1"/>
    <col min="7" max="7" width="13" style="2" customWidth="1"/>
    <col min="8" max="8" width="15.5" style="2" hidden="1" customWidth="1"/>
    <col min="9" max="9" width="21.5" style="2" hidden="1" customWidth="1"/>
    <col min="10" max="10" width="13" style="2" hidden="1" customWidth="1"/>
    <col min="11" max="11" width="16.83203125" style="2" hidden="1" customWidth="1"/>
    <col min="12" max="16384" width="9.1640625" style="2" hidden="1"/>
  </cols>
  <sheetData>
    <row r="1" spans="1:7" s="37" customFormat="1" ht="12.75" customHeight="1" x14ac:dyDescent="0.15">
      <c r="A1" s="539" t="str">
        <f>Translation!A112</f>
        <v>Partner</v>
      </c>
      <c r="B1" s="539" t="str">
        <f>Translation!A90</f>
        <v>Name</v>
      </c>
      <c r="C1" s="539" t="str">
        <f>Translation!A31</f>
        <v>Country</v>
      </c>
      <c r="D1" s="539" t="str">
        <f>Translation!A39</f>
        <v>Description</v>
      </c>
      <c r="E1" s="539" t="str">
        <f>Translation!A173</f>
        <v>Work Package Title/Number</v>
      </c>
      <c r="F1" s="539" t="str">
        <f>Translation!A148</f>
        <v xml:space="preserve">Total costs </v>
      </c>
      <c r="G1" s="122"/>
    </row>
    <row r="2" spans="1:7" ht="14" thickBot="1" x14ac:dyDescent="0.2">
      <c r="A2" s="540"/>
      <c r="B2" s="540"/>
      <c r="C2" s="540"/>
      <c r="D2" s="555"/>
      <c r="E2" s="555"/>
      <c r="F2" s="555"/>
      <c r="G2" s="123"/>
    </row>
    <row r="3" spans="1:7" ht="14" x14ac:dyDescent="0.15">
      <c r="A3" s="126" t="s">
        <v>56</v>
      </c>
      <c r="B3" s="89" t="str">
        <f>+IFERROR(VLOOKUP(A3,ConsolidatedBudget!$A$40:$E$79,2,FALSE),"")</f>
        <v>University of Ljubljana</v>
      </c>
      <c r="C3" s="90" t="str">
        <f>+IFERROR(VLOOKUP(A3,ConsolidatedBudget!$A$40:$E$79,4,FALSE),"")</f>
        <v xml:space="preserve">Slovenia </v>
      </c>
      <c r="D3" s="395" t="s">
        <v>628</v>
      </c>
      <c r="E3" s="136" t="s">
        <v>629</v>
      </c>
      <c r="F3" s="338">
        <v>1100</v>
      </c>
      <c r="G3" s="123"/>
    </row>
    <row r="4" spans="1:7" ht="14" x14ac:dyDescent="0.15">
      <c r="A4" s="126" t="s">
        <v>56</v>
      </c>
      <c r="B4" s="89" t="str">
        <f>+IFERROR(VLOOKUP(A4,ConsolidatedBudget!$A$40:$E$79,2,FALSE),"")</f>
        <v>University of Ljubljana</v>
      </c>
      <c r="C4" s="90" t="str">
        <f>+IFERROR(VLOOKUP(A4,ConsolidatedBudget!$A$40:$E$79,4,FALSE),"")</f>
        <v xml:space="preserve">Slovenia </v>
      </c>
      <c r="D4" s="395" t="s">
        <v>630</v>
      </c>
      <c r="E4" s="136" t="s">
        <v>548</v>
      </c>
      <c r="F4" s="338">
        <v>1100</v>
      </c>
      <c r="G4" s="123"/>
    </row>
    <row r="5" spans="1:7" ht="14" x14ac:dyDescent="0.15">
      <c r="A5" s="164" t="s">
        <v>57</v>
      </c>
      <c r="B5" s="89" t="str">
        <f>+IFERROR(VLOOKUP(A5,ConsolidatedBudget!$A$40:$E$79,2,FALSE),"")</f>
        <v>Aristotle University of Thessaloniki</v>
      </c>
      <c r="C5" s="90" t="str">
        <f>+IFERROR(VLOOKUP(A5,ConsolidatedBudget!$A$40:$E$79,4,FALSE),"")</f>
        <v xml:space="preserve">Greece </v>
      </c>
      <c r="D5" s="395" t="s">
        <v>631</v>
      </c>
      <c r="E5" s="136" t="s">
        <v>632</v>
      </c>
      <c r="F5" s="338">
        <v>1100</v>
      </c>
      <c r="G5" s="123"/>
    </row>
    <row r="6" spans="1:7" ht="14" x14ac:dyDescent="0.15">
      <c r="A6" s="164" t="s">
        <v>58</v>
      </c>
      <c r="B6" s="89" t="str">
        <f>+IFERROR(VLOOKUP(A6,ConsolidatedBudget!$A$40:$E$79,2,FALSE),"")</f>
        <v>University of Trieste</v>
      </c>
      <c r="C6" s="90" t="str">
        <f>+IFERROR(VLOOKUP(A6,ConsolidatedBudget!$A$40:$E$79,4,FALSE),"")</f>
        <v xml:space="preserve">Italy </v>
      </c>
      <c r="D6" s="395" t="s">
        <v>633</v>
      </c>
      <c r="E6" s="136" t="s">
        <v>632</v>
      </c>
      <c r="F6" s="338">
        <v>1100</v>
      </c>
      <c r="G6" s="123"/>
    </row>
    <row r="7" spans="1:7" ht="14" x14ac:dyDescent="0.15">
      <c r="A7" s="164" t="s">
        <v>59</v>
      </c>
      <c r="B7" s="89" t="str">
        <f>+IFERROR(VLOOKUP(A7,ConsolidatedBudget!$A$40:$E$79,2,FALSE),"")</f>
        <v>Oslomet - Oslo metropolitan University</v>
      </c>
      <c r="C7" s="90" t="str">
        <f>+IFERROR(VLOOKUP(A7,ConsolidatedBudget!$A$40:$E$79,4,FALSE),"")</f>
        <v>Norway</v>
      </c>
      <c r="D7" s="395" t="s">
        <v>634</v>
      </c>
      <c r="E7" s="136" t="s">
        <v>632</v>
      </c>
      <c r="F7" s="338">
        <v>1100</v>
      </c>
      <c r="G7" s="123"/>
    </row>
    <row r="8" spans="1:7" ht="14" x14ac:dyDescent="0.15">
      <c r="A8" s="126" t="s">
        <v>60</v>
      </c>
      <c r="B8" s="89" t="str">
        <f>+IFERROR(VLOOKUP(A8,ConsolidatedBudget!$A$40:$E$79,2,FALSE),"")</f>
        <v>AZIENDA UNITA SANITARIA LOCALE DI REGGIO EMILIA</v>
      </c>
      <c r="C8" s="90" t="str">
        <f>+IFERROR(VLOOKUP(A8,ConsolidatedBudget!$A$40:$E$79,4,FALSE),"")</f>
        <v xml:space="preserve">Italy </v>
      </c>
      <c r="D8" s="395" t="s">
        <v>635</v>
      </c>
      <c r="E8" s="136" t="s">
        <v>632</v>
      </c>
      <c r="F8" s="338">
        <v>1350</v>
      </c>
      <c r="G8" s="123"/>
    </row>
    <row r="9" spans="1:7" ht="14" x14ac:dyDescent="0.15">
      <c r="A9" s="164" t="s">
        <v>56</v>
      </c>
      <c r="B9" s="89" t="str">
        <f>+IFERROR(VLOOKUP(A9,ConsolidatedBudget!$A$40:$E$79,2,FALSE),"")</f>
        <v>University of Ljubljana</v>
      </c>
      <c r="C9" s="90" t="str">
        <f>+IFERROR(VLOOKUP(A9,ConsolidatedBudget!$A$40:$E$79,4,FALSE),"")</f>
        <v xml:space="preserve">Slovenia </v>
      </c>
      <c r="D9" s="395" t="s">
        <v>636</v>
      </c>
      <c r="E9" s="136" t="s">
        <v>632</v>
      </c>
      <c r="F9" s="338">
        <v>60</v>
      </c>
      <c r="G9" s="123"/>
    </row>
    <row r="10" spans="1:7" ht="14" x14ac:dyDescent="0.15">
      <c r="A10" s="164" t="s">
        <v>57</v>
      </c>
      <c r="B10" s="89" t="str">
        <f>+IFERROR(VLOOKUP(A10,ConsolidatedBudget!$A$40:$E$79,2,FALSE),"")</f>
        <v>Aristotle University of Thessaloniki</v>
      </c>
      <c r="C10" s="90" t="str">
        <f>+IFERROR(VLOOKUP(A10,ConsolidatedBudget!$A$40:$E$79,4,FALSE),"")</f>
        <v xml:space="preserve">Greece </v>
      </c>
      <c r="D10" s="395" t="s">
        <v>637</v>
      </c>
      <c r="E10" s="136" t="s">
        <v>632</v>
      </c>
      <c r="F10" s="338">
        <v>60</v>
      </c>
      <c r="G10" s="123"/>
    </row>
    <row r="11" spans="1:7" ht="14" x14ac:dyDescent="0.15">
      <c r="A11" s="164" t="s">
        <v>58</v>
      </c>
      <c r="B11" s="89" t="str">
        <f>+IFERROR(VLOOKUP(A11,ConsolidatedBudget!$A$40:$E$79,2,FALSE),"")</f>
        <v>University of Trieste</v>
      </c>
      <c r="C11" s="90" t="str">
        <f>+IFERROR(VLOOKUP(A11,ConsolidatedBudget!$A$40:$E$79,4,FALSE),"")</f>
        <v xml:space="preserve">Italy </v>
      </c>
      <c r="D11" s="395" t="s">
        <v>637</v>
      </c>
      <c r="E11" s="136" t="s">
        <v>632</v>
      </c>
      <c r="F11" s="338">
        <v>60</v>
      </c>
      <c r="G11" s="123"/>
    </row>
    <row r="12" spans="1:7" ht="14" x14ac:dyDescent="0.15">
      <c r="A12" s="164" t="s">
        <v>59</v>
      </c>
      <c r="B12" s="89" t="str">
        <f>+IFERROR(VLOOKUP(A12,ConsolidatedBudget!$A$40:$E$79,2,FALSE),"")</f>
        <v>Oslomet - Oslo metropolitan University</v>
      </c>
      <c r="C12" s="90" t="str">
        <f>+IFERROR(VLOOKUP(A12,ConsolidatedBudget!$A$40:$E$79,4,FALSE),"")</f>
        <v>Norway</v>
      </c>
      <c r="D12" s="395" t="s">
        <v>637</v>
      </c>
      <c r="E12" s="136" t="s">
        <v>632</v>
      </c>
      <c r="F12" s="338">
        <v>60</v>
      </c>
      <c r="G12" s="123"/>
    </row>
    <row r="13" spans="1:7" ht="14" x14ac:dyDescent="0.15">
      <c r="A13" s="164" t="s">
        <v>60</v>
      </c>
      <c r="B13" s="89" t="str">
        <f>+IFERROR(VLOOKUP(A13,ConsolidatedBudget!$A$40:$E$79,2,FALSE),"")</f>
        <v>AZIENDA UNITA SANITARIA LOCALE DI REGGIO EMILIA</v>
      </c>
      <c r="C13" s="90" t="str">
        <f>+IFERROR(VLOOKUP(A13,ConsolidatedBudget!$A$40:$E$79,4,FALSE),"")</f>
        <v xml:space="preserve">Italy </v>
      </c>
      <c r="D13" s="395" t="s">
        <v>637</v>
      </c>
      <c r="E13" s="136" t="s">
        <v>632</v>
      </c>
      <c r="F13" s="338">
        <v>60</v>
      </c>
      <c r="G13" s="123"/>
    </row>
    <row r="14" spans="1:7" ht="14" x14ac:dyDescent="0.15">
      <c r="A14" s="164" t="s">
        <v>61</v>
      </c>
      <c r="B14" s="89" t="str">
        <f>+IFERROR(VLOOKUP(A14,ConsolidatedBudget!$A$40:$E$79,2,FALSE),"")</f>
        <v>Nacionalni institut za javno zdravje</v>
      </c>
      <c r="C14" s="90" t="str">
        <f>+IFERROR(VLOOKUP(A14,ConsolidatedBudget!$A$40:$E$79,4,FALSE),"")</f>
        <v xml:space="preserve">Slovenia </v>
      </c>
      <c r="D14" s="395" t="s">
        <v>637</v>
      </c>
      <c r="E14" s="136" t="s">
        <v>632</v>
      </c>
      <c r="F14" s="338">
        <v>60</v>
      </c>
      <c r="G14" s="123"/>
    </row>
    <row r="15" spans="1:7" ht="14" x14ac:dyDescent="0.15">
      <c r="A15" s="164" t="s">
        <v>56</v>
      </c>
      <c r="B15" s="89" t="str">
        <f>+IFERROR(VLOOKUP(A15,ConsolidatedBudget!$A$40:$E$79,2,FALSE),"")</f>
        <v>University of Ljubljana</v>
      </c>
      <c r="C15" s="90" t="str">
        <f>+IFERROR(VLOOKUP(A15,ConsolidatedBudget!$A$40:$E$79,4,FALSE),"")</f>
        <v xml:space="preserve">Slovenia </v>
      </c>
      <c r="D15" s="395" t="s">
        <v>656</v>
      </c>
      <c r="E15" s="136" t="s">
        <v>632</v>
      </c>
      <c r="F15" s="338">
        <v>9600</v>
      </c>
      <c r="G15" s="123"/>
    </row>
    <row r="16" spans="1:7" ht="14" x14ac:dyDescent="0.15">
      <c r="A16" s="164" t="s">
        <v>57</v>
      </c>
      <c r="B16" s="89" t="str">
        <f>+IFERROR(VLOOKUP(A16,ConsolidatedBudget!$A$40:$E$79,2,FALSE),"")</f>
        <v>Aristotle University of Thessaloniki</v>
      </c>
      <c r="C16" s="90" t="str">
        <f>+IFERROR(VLOOKUP(A16,ConsolidatedBudget!$A$40:$E$79,4,FALSE),"")</f>
        <v xml:space="preserve">Greece </v>
      </c>
      <c r="D16" s="395" t="s">
        <v>657</v>
      </c>
      <c r="E16" s="136" t="s">
        <v>632</v>
      </c>
      <c r="F16" s="338">
        <v>5800</v>
      </c>
      <c r="G16" s="123"/>
    </row>
    <row r="17" spans="1:7" ht="14" x14ac:dyDescent="0.15">
      <c r="A17" s="164" t="s">
        <v>58</v>
      </c>
      <c r="B17" s="89" t="str">
        <f>+IFERROR(VLOOKUP(A17,ConsolidatedBudget!$A$40:$E$79,2,FALSE),"")</f>
        <v>University of Trieste</v>
      </c>
      <c r="C17" s="90" t="str">
        <f>+IFERROR(VLOOKUP(A17,ConsolidatedBudget!$A$40:$E$79,4,FALSE),"")</f>
        <v xml:space="preserve">Italy </v>
      </c>
      <c r="D17" s="395" t="s">
        <v>657</v>
      </c>
      <c r="E17" s="136" t="s">
        <v>632</v>
      </c>
      <c r="F17" s="338">
        <v>5400</v>
      </c>
      <c r="G17" s="123"/>
    </row>
    <row r="18" spans="1:7" ht="14" x14ac:dyDescent="0.15">
      <c r="A18" s="164" t="s">
        <v>59</v>
      </c>
      <c r="B18" s="89" t="str">
        <f>+IFERROR(VLOOKUP(A18,ConsolidatedBudget!$A$40:$E$79,2,FALSE),"")</f>
        <v>Oslomet - Oslo metropolitan University</v>
      </c>
      <c r="C18" s="90" t="str">
        <f>+IFERROR(VLOOKUP(A18,ConsolidatedBudget!$A$40:$E$79,4,FALSE),"")</f>
        <v>Norway</v>
      </c>
      <c r="D18" s="395" t="s">
        <v>657</v>
      </c>
      <c r="E18" s="136" t="s">
        <v>632</v>
      </c>
      <c r="F18" s="338">
        <v>5600</v>
      </c>
      <c r="G18" s="123"/>
    </row>
    <row r="19" spans="1:7" ht="14" x14ac:dyDescent="0.15">
      <c r="A19" s="164" t="s">
        <v>60</v>
      </c>
      <c r="B19" s="89" t="str">
        <f>+IFERROR(VLOOKUP(A19,ConsolidatedBudget!$A$40:$E$79,2,FALSE),"")</f>
        <v>AZIENDA UNITA SANITARIA LOCALE DI REGGIO EMILIA</v>
      </c>
      <c r="C19" s="90" t="str">
        <f>+IFERROR(VLOOKUP(A19,ConsolidatedBudget!$A$40:$E$79,4,FALSE),"")</f>
        <v xml:space="preserve">Italy </v>
      </c>
      <c r="D19" s="395" t="s">
        <v>657</v>
      </c>
      <c r="E19" s="136" t="s">
        <v>632</v>
      </c>
      <c r="F19" s="338">
        <v>5600</v>
      </c>
      <c r="G19" s="123"/>
    </row>
    <row r="20" spans="1:7" ht="14" x14ac:dyDescent="0.15">
      <c r="A20" s="164" t="s">
        <v>61</v>
      </c>
      <c r="B20" s="89" t="str">
        <f>+IFERROR(VLOOKUP(A20,ConsolidatedBudget!$A$40:$E$79,2,FALSE),"")</f>
        <v>Nacionalni institut za javno zdravje</v>
      </c>
      <c r="C20" s="90" t="str">
        <f>+IFERROR(VLOOKUP(A20,ConsolidatedBudget!$A$40:$E$79,4,FALSE),"")</f>
        <v xml:space="preserve">Slovenia </v>
      </c>
      <c r="D20" s="395" t="s">
        <v>658</v>
      </c>
      <c r="E20" s="136" t="s">
        <v>632</v>
      </c>
      <c r="F20" s="338">
        <v>3500</v>
      </c>
      <c r="G20" s="123"/>
    </row>
    <row r="21" spans="1:7" ht="14" x14ac:dyDescent="0.15">
      <c r="A21" s="164" t="s">
        <v>56</v>
      </c>
      <c r="B21" s="89" t="str">
        <f>+IFERROR(VLOOKUP(A21,ConsolidatedBudget!$A$40:$E$79,2,FALSE),"")</f>
        <v>University of Ljubljana</v>
      </c>
      <c r="C21" s="90" t="str">
        <f>+IFERROR(VLOOKUP(A21,ConsolidatedBudget!$A$40:$E$79,4,FALSE),"")</f>
        <v xml:space="preserve">Slovenia </v>
      </c>
      <c r="D21" s="136" t="s">
        <v>638</v>
      </c>
      <c r="E21" s="136" t="s">
        <v>639</v>
      </c>
      <c r="F21" s="338">
        <v>2000</v>
      </c>
      <c r="G21" s="123"/>
    </row>
    <row r="22" spans="1:7" ht="14" x14ac:dyDescent="0.15">
      <c r="A22" s="164" t="s">
        <v>57</v>
      </c>
      <c r="B22" s="89" t="str">
        <f>+IFERROR(VLOOKUP(A22,ConsolidatedBudget!$A$40:$E$79,2,FALSE),"")</f>
        <v>Aristotle University of Thessaloniki</v>
      </c>
      <c r="C22" s="90" t="str">
        <f>+IFERROR(VLOOKUP(A22,ConsolidatedBudget!$A$40:$E$79,4,FALSE),"")</f>
        <v xml:space="preserve">Greece </v>
      </c>
      <c r="D22" s="136" t="s">
        <v>638</v>
      </c>
      <c r="E22" s="136" t="s">
        <v>639</v>
      </c>
      <c r="F22" s="338">
        <v>2000</v>
      </c>
      <c r="G22" s="123"/>
    </row>
    <row r="23" spans="1:7" ht="14" x14ac:dyDescent="0.15">
      <c r="A23" s="164" t="s">
        <v>58</v>
      </c>
      <c r="B23" s="89" t="str">
        <f>+IFERROR(VLOOKUP(A23,ConsolidatedBudget!$A$40:$E$79,2,FALSE),"")</f>
        <v>University of Trieste</v>
      </c>
      <c r="C23" s="90" t="str">
        <f>+IFERROR(VLOOKUP(A23,ConsolidatedBudget!$A$40:$E$79,4,FALSE),"")</f>
        <v xml:space="preserve">Italy </v>
      </c>
      <c r="D23" s="136" t="s">
        <v>638</v>
      </c>
      <c r="E23" s="136" t="s">
        <v>639</v>
      </c>
      <c r="F23" s="338">
        <v>2000</v>
      </c>
      <c r="G23" s="123"/>
    </row>
    <row r="24" spans="1:7" ht="14" x14ac:dyDescent="0.15">
      <c r="A24" s="164" t="s">
        <v>59</v>
      </c>
      <c r="B24" s="89" t="str">
        <f>+IFERROR(VLOOKUP(A24,ConsolidatedBudget!$A$40:$E$79,2,FALSE),"")</f>
        <v>Oslomet - Oslo metropolitan University</v>
      </c>
      <c r="C24" s="90" t="str">
        <f>+IFERROR(VLOOKUP(A24,ConsolidatedBudget!$A$40:$E$79,4,FALSE),"")</f>
        <v>Norway</v>
      </c>
      <c r="D24" s="136" t="s">
        <v>638</v>
      </c>
      <c r="E24" s="136" t="s">
        <v>639</v>
      </c>
      <c r="F24" s="338">
        <v>2000</v>
      </c>
      <c r="G24" s="123"/>
    </row>
    <row r="25" spans="1:7" ht="14" x14ac:dyDescent="0.15">
      <c r="A25" s="126" t="s">
        <v>60</v>
      </c>
      <c r="B25" s="89" t="str">
        <f>+IFERROR(VLOOKUP(A25,ConsolidatedBudget!$A$40:$E$79,2,FALSE),"")</f>
        <v>AZIENDA UNITA SANITARIA LOCALE DI REGGIO EMILIA</v>
      </c>
      <c r="C25" s="90" t="str">
        <f>+IFERROR(VLOOKUP(A25,ConsolidatedBudget!$A$40:$E$79,4,FALSE),"")</f>
        <v xml:space="preserve">Italy </v>
      </c>
      <c r="D25" s="136" t="s">
        <v>638</v>
      </c>
      <c r="E25" s="136" t="s">
        <v>639</v>
      </c>
      <c r="F25" s="338">
        <v>2000</v>
      </c>
      <c r="G25" s="123"/>
    </row>
    <row r="26" spans="1:7" ht="14" x14ac:dyDescent="0.15">
      <c r="A26" s="126" t="s">
        <v>61</v>
      </c>
      <c r="B26" s="89" t="str">
        <f>+IFERROR(VLOOKUP(A26,ConsolidatedBudget!$A$40:$E$79,2,FALSE),"")</f>
        <v>Nacionalni institut za javno zdravje</v>
      </c>
      <c r="C26" s="90" t="str">
        <f>+IFERROR(VLOOKUP(A26,ConsolidatedBudget!$A$40:$E$79,4,FALSE),"")</f>
        <v xml:space="preserve">Slovenia </v>
      </c>
      <c r="D26" s="136" t="s">
        <v>638</v>
      </c>
      <c r="E26" s="136" t="s">
        <v>639</v>
      </c>
      <c r="F26" s="338">
        <v>1940</v>
      </c>
      <c r="G26" s="123"/>
    </row>
    <row r="27" spans="1:7" ht="14" x14ac:dyDescent="0.15">
      <c r="A27" s="126"/>
      <c r="B27" s="89" t="str">
        <f>+IFERROR(VLOOKUP(A27,ConsolidatedBudget!$A$40:$E$79,2,FALSE),"")</f>
        <v/>
      </c>
      <c r="C27" s="90" t="str">
        <f>+IFERROR(VLOOKUP(A27,ConsolidatedBudget!$A$40:$E$79,4,FALSE),"")</f>
        <v/>
      </c>
      <c r="D27" s="136"/>
      <c r="E27" s="136"/>
      <c r="F27" s="338"/>
      <c r="G27" s="123"/>
    </row>
    <row r="28" spans="1:7" ht="14" x14ac:dyDescent="0.15">
      <c r="A28" s="126"/>
      <c r="B28" s="89" t="str">
        <f>+IFERROR(VLOOKUP(A28,ConsolidatedBudget!$A$40:$E$79,2,FALSE),"")</f>
        <v/>
      </c>
      <c r="C28" s="90" t="str">
        <f>+IFERROR(VLOOKUP(A28,ConsolidatedBudget!$A$40:$E$79,4,FALSE),"")</f>
        <v/>
      </c>
      <c r="D28" s="136"/>
      <c r="E28" s="136"/>
      <c r="F28" s="338"/>
      <c r="G28" s="123"/>
    </row>
    <row r="29" spans="1:7" ht="14" x14ac:dyDescent="0.15">
      <c r="A29" s="126"/>
      <c r="B29" s="89" t="str">
        <f>+IFERROR(VLOOKUP(A29,ConsolidatedBudget!$A$40:$E$79,2,FALSE),"")</f>
        <v/>
      </c>
      <c r="C29" s="90" t="str">
        <f>+IFERROR(VLOOKUP(A29,ConsolidatedBudget!$A$40:$E$79,4,FALSE),"")</f>
        <v/>
      </c>
      <c r="D29" s="136"/>
      <c r="E29" s="136"/>
      <c r="F29" s="338"/>
      <c r="G29" s="123"/>
    </row>
    <row r="30" spans="1:7" ht="14" x14ac:dyDescent="0.15">
      <c r="A30" s="126"/>
      <c r="B30" s="89" t="str">
        <f>+IFERROR(VLOOKUP(A30,ConsolidatedBudget!$A$40:$E$79,2,FALSE),"")</f>
        <v/>
      </c>
      <c r="C30" s="90" t="str">
        <f>+IFERROR(VLOOKUP(A30,ConsolidatedBudget!$A$40:$E$79,4,FALSE),"")</f>
        <v/>
      </c>
      <c r="D30" s="136"/>
      <c r="E30" s="136"/>
      <c r="F30" s="338"/>
      <c r="G30" s="123"/>
    </row>
    <row r="31" spans="1:7" ht="14" x14ac:dyDescent="0.15">
      <c r="A31" s="126"/>
      <c r="B31" s="89" t="str">
        <f>+IFERROR(VLOOKUP(A31,ConsolidatedBudget!$A$40:$E$79,2,FALSE),"")</f>
        <v/>
      </c>
      <c r="C31" s="90" t="str">
        <f>+IFERROR(VLOOKUP(A31,ConsolidatedBudget!$A$40:$E$79,4,FALSE),"")</f>
        <v/>
      </c>
      <c r="D31" s="136"/>
      <c r="E31" s="136"/>
      <c r="F31" s="338"/>
      <c r="G31" s="123"/>
    </row>
    <row r="32" spans="1:7" ht="14" x14ac:dyDescent="0.15">
      <c r="A32" s="126"/>
      <c r="B32" s="89" t="str">
        <f>+IFERROR(VLOOKUP(A32,ConsolidatedBudget!$A$40:$E$79,2,FALSE),"")</f>
        <v/>
      </c>
      <c r="C32" s="90" t="str">
        <f>+IFERROR(VLOOKUP(A32,ConsolidatedBudget!$A$40:$E$79,4,FALSE),"")</f>
        <v/>
      </c>
      <c r="D32" s="136"/>
      <c r="E32" s="136"/>
      <c r="F32" s="338"/>
      <c r="G32" s="123"/>
    </row>
    <row r="33" spans="1:7" ht="14" x14ac:dyDescent="0.15">
      <c r="A33" s="126"/>
      <c r="B33" s="89" t="str">
        <f>+IFERROR(VLOOKUP(A33,ConsolidatedBudget!$A$40:$E$79,2,FALSE),"")</f>
        <v/>
      </c>
      <c r="C33" s="90" t="str">
        <f>+IFERROR(VLOOKUP(A33,ConsolidatedBudget!$A$40:$E$79,4,FALSE),"")</f>
        <v/>
      </c>
      <c r="D33" s="136"/>
      <c r="E33" s="136"/>
      <c r="F33" s="338"/>
      <c r="G33" s="123"/>
    </row>
    <row r="34" spans="1:7" ht="14" x14ac:dyDescent="0.15">
      <c r="A34" s="126"/>
      <c r="B34" s="89" t="str">
        <f>+IFERROR(VLOOKUP(A34,ConsolidatedBudget!$A$40:$E$79,2,FALSE),"")</f>
        <v/>
      </c>
      <c r="C34" s="90" t="str">
        <f>+IFERROR(VLOOKUP(A34,ConsolidatedBudget!$A$40:$E$79,4,FALSE),"")</f>
        <v/>
      </c>
      <c r="D34" s="136"/>
      <c r="E34" s="136"/>
      <c r="F34" s="338"/>
      <c r="G34" s="123"/>
    </row>
    <row r="35" spans="1:7" ht="14" x14ac:dyDescent="0.15">
      <c r="A35" s="126"/>
      <c r="B35" s="89" t="str">
        <f>+IFERROR(VLOOKUP(A35,ConsolidatedBudget!$A$40:$E$79,2,FALSE),"")</f>
        <v/>
      </c>
      <c r="C35" s="90" t="str">
        <f>+IFERROR(VLOOKUP(A35,ConsolidatedBudget!$A$40:$E$79,4,FALSE),"")</f>
        <v/>
      </c>
      <c r="D35" s="136"/>
      <c r="E35" s="136"/>
      <c r="F35" s="338"/>
      <c r="G35" s="123"/>
    </row>
    <row r="36" spans="1:7" ht="14" x14ac:dyDescent="0.15">
      <c r="A36" s="126"/>
      <c r="B36" s="89" t="str">
        <f>+IFERROR(VLOOKUP(A36,ConsolidatedBudget!$A$40:$E$79,2,FALSE),"")</f>
        <v/>
      </c>
      <c r="C36" s="90" t="str">
        <f>+IFERROR(VLOOKUP(A36,ConsolidatedBudget!$A$40:$E$79,4,FALSE),"")</f>
        <v/>
      </c>
      <c r="D36" s="136"/>
      <c r="E36" s="136"/>
      <c r="F36" s="338"/>
      <c r="G36" s="123"/>
    </row>
    <row r="37" spans="1:7" ht="14" x14ac:dyDescent="0.15">
      <c r="A37" s="126"/>
      <c r="B37" s="89" t="str">
        <f>+IFERROR(VLOOKUP(A37,ConsolidatedBudget!$A$40:$E$79,2,FALSE),"")</f>
        <v/>
      </c>
      <c r="C37" s="90" t="str">
        <f>+IFERROR(VLOOKUP(A37,ConsolidatedBudget!$A$40:$E$79,4,FALSE),"")</f>
        <v/>
      </c>
      <c r="D37" s="136"/>
      <c r="E37" s="136"/>
      <c r="F37" s="338"/>
      <c r="G37" s="123"/>
    </row>
    <row r="38" spans="1:7" ht="14" x14ac:dyDescent="0.15">
      <c r="A38" s="126"/>
      <c r="B38" s="89" t="str">
        <f>+IFERROR(VLOOKUP(A38,ConsolidatedBudget!$A$40:$E$79,2,FALSE),"")</f>
        <v/>
      </c>
      <c r="C38" s="90" t="str">
        <f>+IFERROR(VLOOKUP(A38,ConsolidatedBudget!$A$40:$E$79,4,FALSE),"")</f>
        <v/>
      </c>
      <c r="D38" s="136"/>
      <c r="E38" s="136"/>
      <c r="F38" s="338"/>
      <c r="G38" s="123"/>
    </row>
    <row r="39" spans="1:7" ht="14" x14ac:dyDescent="0.15">
      <c r="A39" s="126"/>
      <c r="B39" s="89" t="str">
        <f>+IFERROR(VLOOKUP(A39,ConsolidatedBudget!$A$40:$E$79,2,FALSE),"")</f>
        <v/>
      </c>
      <c r="C39" s="90" t="str">
        <f>+IFERROR(VLOOKUP(A39,ConsolidatedBudget!$A$40:$E$79,4,FALSE),"")</f>
        <v/>
      </c>
      <c r="D39" s="136"/>
      <c r="E39" s="136"/>
      <c r="F39" s="338"/>
      <c r="G39" s="123"/>
    </row>
    <row r="40" spans="1:7" ht="14" x14ac:dyDescent="0.15">
      <c r="A40" s="126"/>
      <c r="B40" s="89" t="str">
        <f>+IFERROR(VLOOKUP(A40,ConsolidatedBudget!$A$40:$E$79,2,FALSE),"")</f>
        <v/>
      </c>
      <c r="C40" s="90" t="str">
        <f>+IFERROR(VLOOKUP(A40,ConsolidatedBudget!$A$40:$E$79,4,FALSE),"")</f>
        <v/>
      </c>
      <c r="D40" s="136"/>
      <c r="E40" s="136"/>
      <c r="F40" s="338"/>
      <c r="G40" s="123"/>
    </row>
    <row r="41" spans="1:7" ht="14" x14ac:dyDescent="0.15">
      <c r="A41" s="126"/>
      <c r="B41" s="89" t="str">
        <f>+IFERROR(VLOOKUP(A41,ConsolidatedBudget!$A$40:$E$79,2,FALSE),"")</f>
        <v/>
      </c>
      <c r="C41" s="90" t="str">
        <f>+IFERROR(VLOOKUP(A41,ConsolidatedBudget!$A$40:$E$79,4,FALSE),"")</f>
        <v/>
      </c>
      <c r="D41" s="136"/>
      <c r="E41" s="136"/>
      <c r="F41" s="338"/>
      <c r="G41" s="123"/>
    </row>
    <row r="42" spans="1:7" ht="14" x14ac:dyDescent="0.15">
      <c r="A42" s="126"/>
      <c r="B42" s="89" t="str">
        <f>+IFERROR(VLOOKUP(A42,ConsolidatedBudget!$A$40:$E$79,2,FALSE),"")</f>
        <v/>
      </c>
      <c r="C42" s="90" t="str">
        <f>+IFERROR(VLOOKUP(A42,ConsolidatedBudget!$A$40:$E$79,4,FALSE),"")</f>
        <v/>
      </c>
      <c r="D42" s="136"/>
      <c r="E42" s="136"/>
      <c r="F42" s="338"/>
      <c r="G42" s="123"/>
    </row>
    <row r="43" spans="1:7" ht="14" x14ac:dyDescent="0.15">
      <c r="A43" s="126"/>
      <c r="B43" s="89" t="str">
        <f>+IFERROR(VLOOKUP(A43,ConsolidatedBudget!$A$40:$E$79,2,FALSE),"")</f>
        <v/>
      </c>
      <c r="C43" s="90" t="str">
        <f>+IFERROR(VLOOKUP(A43,ConsolidatedBudget!$A$40:$E$79,4,FALSE),"")</f>
        <v/>
      </c>
      <c r="D43" s="136"/>
      <c r="E43" s="136"/>
      <c r="F43" s="338"/>
      <c r="G43" s="123"/>
    </row>
    <row r="44" spans="1:7" ht="14" x14ac:dyDescent="0.15">
      <c r="A44" s="126"/>
      <c r="B44" s="89" t="str">
        <f>+IFERROR(VLOOKUP(A44,ConsolidatedBudget!$A$40:$E$79,2,FALSE),"")</f>
        <v/>
      </c>
      <c r="C44" s="90" t="str">
        <f>+IFERROR(VLOOKUP(A44,ConsolidatedBudget!$A$40:$E$79,4,FALSE),"")</f>
        <v/>
      </c>
      <c r="D44" s="136"/>
      <c r="E44" s="136"/>
      <c r="F44" s="338"/>
      <c r="G44" s="123"/>
    </row>
    <row r="45" spans="1:7" ht="14" x14ac:dyDescent="0.15">
      <c r="A45" s="126"/>
      <c r="B45" s="89" t="str">
        <f>+IFERROR(VLOOKUP(A45,ConsolidatedBudget!$A$40:$E$79,2,FALSE),"")</f>
        <v/>
      </c>
      <c r="C45" s="90" t="str">
        <f>+IFERROR(VLOOKUP(A45,ConsolidatedBudget!$A$40:$E$79,4,FALSE),"")</f>
        <v/>
      </c>
      <c r="D45" s="136"/>
      <c r="E45" s="136"/>
      <c r="F45" s="338"/>
      <c r="G45" s="123"/>
    </row>
    <row r="46" spans="1:7" ht="14" x14ac:dyDescent="0.15">
      <c r="A46" s="126"/>
      <c r="B46" s="89" t="str">
        <f>+IFERROR(VLOOKUP(A46,ConsolidatedBudget!$A$40:$E$79,2,FALSE),"")</f>
        <v/>
      </c>
      <c r="C46" s="90" t="str">
        <f>+IFERROR(VLOOKUP(A46,ConsolidatedBudget!$A$40:$E$79,4,FALSE),"")</f>
        <v/>
      </c>
      <c r="D46" s="136"/>
      <c r="E46" s="136"/>
      <c r="F46" s="338"/>
      <c r="G46" s="123"/>
    </row>
    <row r="47" spans="1:7" ht="14" x14ac:dyDescent="0.15">
      <c r="A47" s="126"/>
      <c r="B47" s="89" t="str">
        <f>+IFERROR(VLOOKUP(A47,ConsolidatedBudget!$A$40:$E$79,2,FALSE),"")</f>
        <v/>
      </c>
      <c r="C47" s="90" t="str">
        <f>+IFERROR(VLOOKUP(A47,ConsolidatedBudget!$A$40:$E$79,4,FALSE),"")</f>
        <v/>
      </c>
      <c r="D47" s="136"/>
      <c r="E47" s="136"/>
      <c r="F47" s="338"/>
      <c r="G47" s="123"/>
    </row>
    <row r="48" spans="1:7" ht="14" x14ac:dyDescent="0.15">
      <c r="A48" s="126"/>
      <c r="B48" s="89" t="str">
        <f>+IFERROR(VLOOKUP(A48,ConsolidatedBudget!$A$40:$E$79,2,FALSE),"")</f>
        <v/>
      </c>
      <c r="C48" s="90" t="str">
        <f>+IFERROR(VLOOKUP(A48,ConsolidatedBudget!$A$40:$E$79,4,FALSE),"")</f>
        <v/>
      </c>
      <c r="D48" s="136"/>
      <c r="E48" s="136"/>
      <c r="F48" s="338"/>
      <c r="G48" s="123"/>
    </row>
    <row r="49" spans="1:7" ht="14" x14ac:dyDescent="0.15">
      <c r="A49" s="126"/>
      <c r="B49" s="89" t="str">
        <f>+IFERROR(VLOOKUP(A49,ConsolidatedBudget!$A$40:$E$79,2,FALSE),"")</f>
        <v/>
      </c>
      <c r="C49" s="90" t="str">
        <f>+IFERROR(VLOOKUP(A49,ConsolidatedBudget!$A$40:$E$79,4,FALSE),"")</f>
        <v/>
      </c>
      <c r="D49" s="136"/>
      <c r="E49" s="136"/>
      <c r="F49" s="338"/>
      <c r="G49" s="123"/>
    </row>
    <row r="50" spans="1:7" ht="14" x14ac:dyDescent="0.15">
      <c r="A50" s="126"/>
      <c r="B50" s="89" t="str">
        <f>+IFERROR(VLOOKUP(A50,ConsolidatedBudget!$A$40:$E$79,2,FALSE),"")</f>
        <v/>
      </c>
      <c r="C50" s="90" t="str">
        <f>+IFERROR(VLOOKUP(A50,ConsolidatedBudget!$A$40:$E$79,4,FALSE),"")</f>
        <v/>
      </c>
      <c r="D50" s="136"/>
      <c r="E50" s="136"/>
      <c r="F50" s="338"/>
      <c r="G50" s="123"/>
    </row>
    <row r="51" spans="1:7" ht="14" x14ac:dyDescent="0.15">
      <c r="A51" s="126"/>
      <c r="B51" s="89" t="str">
        <f>+IFERROR(VLOOKUP(A51,ConsolidatedBudget!$A$40:$E$79,2,FALSE),"")</f>
        <v/>
      </c>
      <c r="C51" s="90" t="str">
        <f>+IFERROR(VLOOKUP(A51,ConsolidatedBudget!$A$40:$E$79,4,FALSE),"")</f>
        <v/>
      </c>
      <c r="D51" s="136"/>
      <c r="E51" s="136"/>
      <c r="F51" s="338"/>
      <c r="G51" s="123"/>
    </row>
    <row r="52" spans="1:7" ht="14" x14ac:dyDescent="0.15">
      <c r="A52" s="126"/>
      <c r="B52" s="89" t="str">
        <f>+IFERROR(VLOOKUP(A52,ConsolidatedBudget!$A$40:$E$79,2,FALSE),"")</f>
        <v/>
      </c>
      <c r="C52" s="90" t="str">
        <f>+IFERROR(VLOOKUP(A52,ConsolidatedBudget!$A$40:$E$79,4,FALSE),"")</f>
        <v/>
      </c>
      <c r="D52" s="136"/>
      <c r="E52" s="136"/>
      <c r="F52" s="338"/>
      <c r="G52" s="123"/>
    </row>
    <row r="53" spans="1:7" ht="14" x14ac:dyDescent="0.15">
      <c r="A53" s="126"/>
      <c r="B53" s="89" t="str">
        <f>+IFERROR(VLOOKUP(A53,ConsolidatedBudget!$A$40:$E$79,2,FALSE),"")</f>
        <v/>
      </c>
      <c r="C53" s="90" t="str">
        <f>+IFERROR(VLOOKUP(A53,ConsolidatedBudget!$A$40:$E$79,4,FALSE),"")</f>
        <v/>
      </c>
      <c r="D53" s="136"/>
      <c r="E53" s="136"/>
      <c r="F53" s="338"/>
      <c r="G53" s="123"/>
    </row>
    <row r="54" spans="1:7" ht="14" x14ac:dyDescent="0.15">
      <c r="A54" s="126"/>
      <c r="B54" s="89" t="str">
        <f>+IFERROR(VLOOKUP(A54,ConsolidatedBudget!$A$40:$E$79,2,FALSE),"")</f>
        <v/>
      </c>
      <c r="C54" s="90" t="str">
        <f>+IFERROR(VLOOKUP(A54,ConsolidatedBudget!$A$40:$E$79,4,FALSE),"")</f>
        <v/>
      </c>
      <c r="D54" s="136"/>
      <c r="E54" s="136"/>
      <c r="F54" s="338"/>
      <c r="G54" s="123"/>
    </row>
    <row r="55" spans="1:7" ht="14" x14ac:dyDescent="0.15">
      <c r="A55" s="126"/>
      <c r="B55" s="89" t="str">
        <f>+IFERROR(VLOOKUP(A55,ConsolidatedBudget!$A$40:$E$79,2,FALSE),"")</f>
        <v/>
      </c>
      <c r="C55" s="90" t="str">
        <f>+IFERROR(VLOOKUP(A55,ConsolidatedBudget!$A$40:$E$79,4,FALSE),"")</f>
        <v/>
      </c>
      <c r="D55" s="136"/>
      <c r="E55" s="136"/>
      <c r="F55" s="338"/>
      <c r="G55" s="123"/>
    </row>
    <row r="56" spans="1:7" ht="14" x14ac:dyDescent="0.15">
      <c r="A56" s="126"/>
      <c r="B56" s="89" t="str">
        <f>+IFERROR(VLOOKUP(A56,ConsolidatedBudget!$A$40:$E$79,2,FALSE),"")</f>
        <v/>
      </c>
      <c r="C56" s="90" t="str">
        <f>+IFERROR(VLOOKUP(A56,ConsolidatedBudget!$A$40:$E$79,4,FALSE),"")</f>
        <v/>
      </c>
      <c r="D56" s="136"/>
      <c r="E56" s="136"/>
      <c r="F56" s="338"/>
      <c r="G56" s="123"/>
    </row>
    <row r="57" spans="1:7" ht="14" x14ac:dyDescent="0.15">
      <c r="A57" s="126"/>
      <c r="B57" s="89" t="str">
        <f>+IFERROR(VLOOKUP(A57,ConsolidatedBudget!$A$40:$E$79,2,FALSE),"")</f>
        <v/>
      </c>
      <c r="C57" s="90" t="str">
        <f>+IFERROR(VLOOKUP(A57,ConsolidatedBudget!$A$40:$E$79,4,FALSE),"")</f>
        <v/>
      </c>
      <c r="D57" s="136"/>
      <c r="E57" s="136"/>
      <c r="F57" s="338"/>
      <c r="G57" s="123"/>
    </row>
    <row r="58" spans="1:7" ht="14" x14ac:dyDescent="0.15">
      <c r="A58" s="126"/>
      <c r="B58" s="89" t="str">
        <f>+IFERROR(VLOOKUP(A58,ConsolidatedBudget!$A$40:$E$79,2,FALSE),"")</f>
        <v/>
      </c>
      <c r="C58" s="90" t="str">
        <f>+IFERROR(VLOOKUP(A58,ConsolidatedBudget!$A$40:$E$79,4,FALSE),"")</f>
        <v/>
      </c>
      <c r="D58" s="136"/>
      <c r="E58" s="136"/>
      <c r="F58" s="338"/>
      <c r="G58" s="123"/>
    </row>
    <row r="59" spans="1:7" ht="14" x14ac:dyDescent="0.15">
      <c r="A59" s="126"/>
      <c r="B59" s="89" t="str">
        <f>+IFERROR(VLOOKUP(A59,ConsolidatedBudget!$A$40:$E$79,2,FALSE),"")</f>
        <v/>
      </c>
      <c r="C59" s="90" t="str">
        <f>+IFERROR(VLOOKUP(A59,ConsolidatedBudget!$A$40:$E$79,4,FALSE),"")</f>
        <v/>
      </c>
      <c r="D59" s="136"/>
      <c r="E59" s="136"/>
      <c r="F59" s="338"/>
      <c r="G59" s="123"/>
    </row>
    <row r="60" spans="1:7" ht="14" x14ac:dyDescent="0.15">
      <c r="A60" s="126"/>
      <c r="B60" s="89" t="str">
        <f>+IFERROR(VLOOKUP(A60,ConsolidatedBudget!$A$40:$E$79,2,FALSE),"")</f>
        <v/>
      </c>
      <c r="C60" s="90" t="str">
        <f>+IFERROR(VLOOKUP(A60,ConsolidatedBudget!$A$40:$E$79,4,FALSE),"")</f>
        <v/>
      </c>
      <c r="D60" s="136"/>
      <c r="E60" s="136"/>
      <c r="F60" s="338"/>
      <c r="G60" s="123"/>
    </row>
    <row r="61" spans="1:7" ht="14" x14ac:dyDescent="0.15">
      <c r="A61" s="126"/>
      <c r="B61" s="89" t="str">
        <f>+IFERROR(VLOOKUP(A61,ConsolidatedBudget!$A$40:$E$79,2,FALSE),"")</f>
        <v/>
      </c>
      <c r="C61" s="90" t="str">
        <f>+IFERROR(VLOOKUP(A61,ConsolidatedBudget!$A$40:$E$79,4,FALSE),"")</f>
        <v/>
      </c>
      <c r="D61" s="136"/>
      <c r="E61" s="136"/>
      <c r="F61" s="338"/>
      <c r="G61" s="123"/>
    </row>
    <row r="62" spans="1:7" ht="14" x14ac:dyDescent="0.15">
      <c r="A62" s="126"/>
      <c r="B62" s="89" t="str">
        <f>+IFERROR(VLOOKUP(A62,ConsolidatedBudget!$A$40:$E$79,2,FALSE),"")</f>
        <v/>
      </c>
      <c r="C62" s="90" t="str">
        <f>+IFERROR(VLOOKUP(A62,ConsolidatedBudget!$A$40:$E$79,4,FALSE),"")</f>
        <v/>
      </c>
      <c r="D62" s="136"/>
      <c r="E62" s="136"/>
      <c r="F62" s="338"/>
      <c r="G62" s="123"/>
    </row>
    <row r="63" spans="1:7" ht="14" x14ac:dyDescent="0.15">
      <c r="A63" s="126"/>
      <c r="B63" s="89" t="str">
        <f>+IFERROR(VLOOKUP(A63,ConsolidatedBudget!$A$40:$E$79,2,FALSE),"")</f>
        <v/>
      </c>
      <c r="C63" s="90" t="str">
        <f>+IFERROR(VLOOKUP(A63,ConsolidatedBudget!$A$40:$E$79,4,FALSE),"")</f>
        <v/>
      </c>
      <c r="D63" s="136"/>
      <c r="E63" s="136"/>
      <c r="F63" s="338"/>
      <c r="G63" s="123"/>
    </row>
    <row r="64" spans="1:7" ht="14" x14ac:dyDescent="0.15">
      <c r="A64" s="126"/>
      <c r="B64" s="89" t="str">
        <f>+IFERROR(VLOOKUP(A64,ConsolidatedBudget!$A$40:$E$79,2,FALSE),"")</f>
        <v/>
      </c>
      <c r="C64" s="90" t="str">
        <f>+IFERROR(VLOOKUP(A64,ConsolidatedBudget!$A$40:$E$79,4,FALSE),"")</f>
        <v/>
      </c>
      <c r="D64" s="136"/>
      <c r="E64" s="136"/>
      <c r="F64" s="338"/>
      <c r="G64" s="123"/>
    </row>
    <row r="65" spans="1:7" ht="14" x14ac:dyDescent="0.15">
      <c r="A65" s="126"/>
      <c r="B65" s="89" t="str">
        <f>+IFERROR(VLOOKUP(A65,ConsolidatedBudget!$A$40:$E$79,2,FALSE),"")</f>
        <v/>
      </c>
      <c r="C65" s="90" t="str">
        <f>+IFERROR(VLOOKUP(A65,ConsolidatedBudget!$A$40:$E$79,4,FALSE),"")</f>
        <v/>
      </c>
      <c r="D65" s="136"/>
      <c r="E65" s="136"/>
      <c r="F65" s="338"/>
      <c r="G65" s="123"/>
    </row>
    <row r="66" spans="1:7" ht="14" x14ac:dyDescent="0.15">
      <c r="A66" s="126"/>
      <c r="B66" s="89" t="str">
        <f>+IFERROR(VLOOKUP(A66,ConsolidatedBudget!$A$40:$E$79,2,FALSE),"")</f>
        <v/>
      </c>
      <c r="C66" s="90" t="str">
        <f>+IFERROR(VLOOKUP(A66,ConsolidatedBudget!$A$40:$E$79,4,FALSE),"")</f>
        <v/>
      </c>
      <c r="D66" s="136"/>
      <c r="E66" s="136"/>
      <c r="F66" s="338"/>
      <c r="G66" s="123"/>
    </row>
    <row r="67" spans="1:7" ht="14" x14ac:dyDescent="0.15">
      <c r="A67" s="126"/>
      <c r="B67" s="89" t="str">
        <f>+IFERROR(VLOOKUP(A67,ConsolidatedBudget!$A$40:$E$79,2,FALSE),"")</f>
        <v/>
      </c>
      <c r="C67" s="90" t="str">
        <f>+IFERROR(VLOOKUP(A67,ConsolidatedBudget!$A$40:$E$79,4,FALSE),"")</f>
        <v/>
      </c>
      <c r="D67" s="136"/>
      <c r="E67" s="136"/>
      <c r="F67" s="338"/>
      <c r="G67" s="123"/>
    </row>
    <row r="68" spans="1:7" ht="14" x14ac:dyDescent="0.15">
      <c r="A68" s="126"/>
      <c r="B68" s="89" t="str">
        <f>+IFERROR(VLOOKUP(A68,ConsolidatedBudget!$A$40:$E$79,2,FALSE),"")</f>
        <v/>
      </c>
      <c r="C68" s="90" t="str">
        <f>+IFERROR(VLOOKUP(A68,ConsolidatedBudget!$A$40:$E$79,4,FALSE),"")</f>
        <v/>
      </c>
      <c r="D68" s="136"/>
      <c r="E68" s="136"/>
      <c r="F68" s="338"/>
      <c r="G68" s="123"/>
    </row>
    <row r="69" spans="1:7" ht="14" x14ac:dyDescent="0.15">
      <c r="A69" s="126"/>
      <c r="B69" s="89" t="str">
        <f>+IFERROR(VLOOKUP(A69,ConsolidatedBudget!$A$40:$E$79,2,FALSE),"")</f>
        <v/>
      </c>
      <c r="C69" s="90" t="str">
        <f>+IFERROR(VLOOKUP(A69,ConsolidatedBudget!$A$40:$E$79,4,FALSE),"")</f>
        <v/>
      </c>
      <c r="D69" s="136"/>
      <c r="E69" s="136"/>
      <c r="F69" s="338"/>
      <c r="G69" s="123"/>
    </row>
    <row r="70" spans="1:7" ht="14" x14ac:dyDescent="0.15">
      <c r="A70" s="126"/>
      <c r="B70" s="89" t="str">
        <f>+IFERROR(VLOOKUP(A70,ConsolidatedBudget!$A$40:$E$79,2,FALSE),"")</f>
        <v/>
      </c>
      <c r="C70" s="90" t="str">
        <f>+IFERROR(VLOOKUP(A70,ConsolidatedBudget!$A$40:$E$79,4,FALSE),"")</f>
        <v/>
      </c>
      <c r="D70" s="136"/>
      <c r="E70" s="136"/>
      <c r="F70" s="338"/>
      <c r="G70" s="123"/>
    </row>
    <row r="71" spans="1:7" ht="14" x14ac:dyDescent="0.15">
      <c r="A71" s="126"/>
      <c r="B71" s="89" t="str">
        <f>+IFERROR(VLOOKUP(A71,ConsolidatedBudget!$A$40:$E$79,2,FALSE),"")</f>
        <v/>
      </c>
      <c r="C71" s="90" t="str">
        <f>+IFERROR(VLOOKUP(A71,ConsolidatedBudget!$A$40:$E$79,4,FALSE),"")</f>
        <v/>
      </c>
      <c r="D71" s="136"/>
      <c r="E71" s="136"/>
      <c r="F71" s="338"/>
      <c r="G71" s="123"/>
    </row>
    <row r="72" spans="1:7" ht="14" x14ac:dyDescent="0.15">
      <c r="A72" s="126"/>
      <c r="B72" s="89" t="str">
        <f>+IFERROR(VLOOKUP(A72,ConsolidatedBudget!$A$40:$E$79,2,FALSE),"")</f>
        <v/>
      </c>
      <c r="C72" s="90" t="str">
        <f>+IFERROR(VLOOKUP(A72,ConsolidatedBudget!$A$40:$E$79,4,FALSE),"")</f>
        <v/>
      </c>
      <c r="D72" s="136"/>
      <c r="E72" s="136"/>
      <c r="F72" s="338"/>
      <c r="G72" s="123"/>
    </row>
    <row r="73" spans="1:7" ht="14" x14ac:dyDescent="0.15">
      <c r="A73" s="126"/>
      <c r="B73" s="89" t="str">
        <f>+IFERROR(VLOOKUP(A73,ConsolidatedBudget!$A$40:$E$79,2,FALSE),"")</f>
        <v/>
      </c>
      <c r="C73" s="90" t="str">
        <f>+IFERROR(VLOOKUP(A73,ConsolidatedBudget!$A$40:$E$79,4,FALSE),"")</f>
        <v/>
      </c>
      <c r="D73" s="136"/>
      <c r="E73" s="136"/>
      <c r="F73" s="338"/>
      <c r="G73" s="123"/>
    </row>
    <row r="74" spans="1:7" ht="14" x14ac:dyDescent="0.15">
      <c r="A74" s="126"/>
      <c r="B74" s="89" t="str">
        <f>+IFERROR(VLOOKUP(A74,ConsolidatedBudget!$A$40:$E$79,2,FALSE),"")</f>
        <v/>
      </c>
      <c r="C74" s="90" t="str">
        <f>+IFERROR(VLOOKUP(A74,ConsolidatedBudget!$A$40:$E$79,4,FALSE),"")</f>
        <v/>
      </c>
      <c r="D74" s="136"/>
      <c r="E74" s="136"/>
      <c r="F74" s="338"/>
      <c r="G74" s="123"/>
    </row>
    <row r="75" spans="1:7" ht="14" x14ac:dyDescent="0.15">
      <c r="A75" s="126"/>
      <c r="B75" s="89" t="str">
        <f>+IFERROR(VLOOKUP(A75,ConsolidatedBudget!$A$40:$E$79,2,FALSE),"")</f>
        <v/>
      </c>
      <c r="C75" s="90" t="str">
        <f>+IFERROR(VLOOKUP(A75,ConsolidatedBudget!$A$40:$E$79,4,FALSE),"")</f>
        <v/>
      </c>
      <c r="D75" s="136"/>
      <c r="E75" s="136"/>
      <c r="F75" s="338"/>
      <c r="G75" s="123"/>
    </row>
    <row r="76" spans="1:7" ht="14" x14ac:dyDescent="0.15">
      <c r="A76" s="126"/>
      <c r="B76" s="89" t="str">
        <f>+IFERROR(VLOOKUP(A76,ConsolidatedBudget!$A$40:$E$79,2,FALSE),"")</f>
        <v/>
      </c>
      <c r="C76" s="90" t="str">
        <f>+IFERROR(VLOOKUP(A76,ConsolidatedBudget!$A$40:$E$79,4,FALSE),"")</f>
        <v/>
      </c>
      <c r="D76" s="136"/>
      <c r="E76" s="136"/>
      <c r="F76" s="338"/>
      <c r="G76" s="123"/>
    </row>
    <row r="77" spans="1:7" ht="14" x14ac:dyDescent="0.15">
      <c r="A77" s="126"/>
      <c r="B77" s="89" t="str">
        <f>+IFERROR(VLOOKUP(A77,ConsolidatedBudget!$A$40:$E$79,2,FALSE),"")</f>
        <v/>
      </c>
      <c r="C77" s="90" t="str">
        <f>+IFERROR(VLOOKUP(A77,ConsolidatedBudget!$A$40:$E$79,4,FALSE),"")</f>
        <v/>
      </c>
      <c r="D77" s="136"/>
      <c r="E77" s="136"/>
      <c r="F77" s="338"/>
      <c r="G77" s="123"/>
    </row>
    <row r="78" spans="1:7" ht="15" thickBot="1" x14ac:dyDescent="0.2">
      <c r="A78" s="126"/>
      <c r="B78" s="89" t="str">
        <f>+IFERROR(VLOOKUP(A78,ConsolidatedBudget!$A$40:$E$79,2,FALSE),"")</f>
        <v/>
      </c>
      <c r="C78" s="90" t="str">
        <f>+IFERROR(VLOOKUP(A78,ConsolidatedBudget!$A$40:$E$79,4,FALSE),"")</f>
        <v/>
      </c>
      <c r="D78" s="335"/>
      <c r="E78" s="336"/>
      <c r="F78" s="337"/>
      <c r="G78" s="123"/>
    </row>
    <row r="79" spans="1:7" ht="15" thickTop="1" thickBot="1" x14ac:dyDescent="0.2">
      <c r="A79" s="565" t="str">
        <f>Translation!A154</f>
        <v>Total other costs</v>
      </c>
      <c r="B79" s="566"/>
      <c r="C79" s="566"/>
      <c r="D79" s="567"/>
      <c r="E79" s="203"/>
      <c r="F79" s="124">
        <f>SUM(F3:F78)</f>
        <v>54650</v>
      </c>
      <c r="G79" s="123"/>
    </row>
    <row r="80" spans="1:7" ht="14" hidden="1" thickTop="1" x14ac:dyDescent="0.15"/>
    <row r="81" hidden="1" x14ac:dyDescent="0.15"/>
    <row r="82" hidden="1" x14ac:dyDescent="0.15"/>
  </sheetData>
  <sheetProtection password="CAF5" sheet="1" objects="1" scenarios="1"/>
  <customSheetViews>
    <customSheetView guid="{66AF0A42-F63F-4FA7-868C-A359F93CB329}" fitToPage="1" hiddenRows="1" hiddenColumns="1">
      <selection activeCell="D16" sqref="D16"/>
      <pageMargins left="0.74803149606299213" right="0.74803149606299213" top="0.98425196850393704" bottom="0.98425196850393704" header="0.51181102362204722" footer="0.51181102362204722"/>
      <printOptions horizontalCentered="1" verticalCentered="1"/>
      <pageSetup paperSize="9" scale="83" fitToHeight="0" orientation="landscape" r:id="rId1"/>
      <headerFooter alignWithMargins="0">
        <oddHeader>&amp;A</oddHeader>
        <oddFooter>&amp;L&amp;F&amp;CPage &amp;P of &amp;N&amp;R&amp;D  &amp;T</oddFooter>
      </headerFooter>
    </customSheetView>
  </customSheetViews>
  <mergeCells count="7">
    <mergeCell ref="F1:F2"/>
    <mergeCell ref="E1:E2"/>
    <mergeCell ref="A79:D79"/>
    <mergeCell ref="A1:A2"/>
    <mergeCell ref="B1:B2"/>
    <mergeCell ref="C1:C2"/>
    <mergeCell ref="D1:D2"/>
  </mergeCells>
  <phoneticPr fontId="8" type="noConversion"/>
  <dataValidations count="3">
    <dataValidation type="list" allowBlank="1" showInputMessage="1" showErrorMessage="1" sqref="A3:A78" xr:uid="{00000000-0002-0000-0700-000000000000}">
      <formula1>Partners</formula1>
    </dataValidation>
    <dataValidation type="whole" operator="greaterThanOrEqual" allowBlank="1" showInputMessage="1" showErrorMessage="1" sqref="F79" xr:uid="{00000000-0002-0000-0700-000001000000}">
      <formula1>0</formula1>
    </dataValidation>
    <dataValidation type="whole" operator="greaterThanOrEqual" allowBlank="1" showInputMessage="1" showErrorMessage="1" error="You are only allowed to encode whole numbers" sqref="F3:F78" xr:uid="{00000000-0002-0000-0700-000002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6" fitToHeight="0" orientation="landscape" r:id="rId2"/>
  <headerFooter alignWithMargins="0">
    <oddHeader>&amp;A</oddHeader>
    <oddFooter>&amp;L&amp;F&amp;CPage &amp;P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M76"/>
  <sheetViews>
    <sheetView topLeftCell="A5" zoomScaleNormal="100" workbookViewId="0">
      <selection activeCell="A5" sqref="A5:M14"/>
    </sheetView>
  </sheetViews>
  <sheetFormatPr baseColWidth="10" defaultColWidth="0" defaultRowHeight="18" zeroHeight="1" x14ac:dyDescent="0.2"/>
  <cols>
    <col min="1" max="1" width="9.5" style="4" customWidth="1"/>
    <col min="2" max="2" width="12.5" style="4" customWidth="1"/>
    <col min="3" max="3" width="14.5" style="4" customWidth="1"/>
    <col min="4" max="4" width="12.5" style="9" customWidth="1"/>
    <col min="5" max="8" width="12.5" style="2" customWidth="1"/>
    <col min="9" max="9" width="14.5" style="2" customWidth="1"/>
    <col min="10" max="10" width="16.5" style="11" customWidth="1"/>
    <col min="11" max="11" width="16.5" style="2" customWidth="1"/>
    <col min="12" max="12" width="15" style="2" customWidth="1"/>
    <col min="13" max="13" width="16.33203125" style="2" customWidth="1"/>
    <col min="14" max="249" width="9.1640625" style="2" hidden="1" customWidth="1"/>
    <col min="250" max="16384" width="9.1640625" style="2" hidden="1"/>
  </cols>
  <sheetData>
    <row r="1" spans="1:13" s="1" customFormat="1" ht="16.5" hidden="1" customHeight="1" x14ac:dyDescent="0.2">
      <c r="A1" s="38" t="s">
        <v>52</v>
      </c>
      <c r="B1" s="38"/>
      <c r="C1" s="38"/>
      <c r="D1" s="8"/>
      <c r="J1" s="10"/>
      <c r="L1" s="568" t="s">
        <v>37</v>
      </c>
      <c r="M1" s="568"/>
    </row>
    <row r="2" spans="1:13" s="1" customFormat="1" ht="16.5" hidden="1" customHeight="1" x14ac:dyDescent="0.2">
      <c r="A2" s="39" t="s">
        <v>1</v>
      </c>
      <c r="B2" s="39"/>
      <c r="C2" s="39"/>
      <c r="D2" s="8"/>
      <c r="J2" s="10"/>
      <c r="L2" s="569"/>
      <c r="M2" s="569"/>
    </row>
    <row r="3" spans="1:13" s="1" customFormat="1" ht="37.5" hidden="1" customHeight="1" x14ac:dyDescent="0.15">
      <c r="A3" s="576" t="s">
        <v>47</v>
      </c>
      <c r="B3" s="577"/>
      <c r="C3" s="577"/>
      <c r="D3" s="577"/>
      <c r="E3" s="577"/>
      <c r="F3" s="577"/>
      <c r="G3" s="577"/>
      <c r="H3" s="577"/>
      <c r="I3" s="577"/>
      <c r="J3" s="577"/>
      <c r="K3" s="577"/>
      <c r="L3" s="577"/>
      <c r="M3" s="577"/>
    </row>
    <row r="4" spans="1:13" s="1" customFormat="1" ht="9.75" hidden="1" customHeight="1" thickBot="1" x14ac:dyDescent="0.2">
      <c r="A4" s="15"/>
      <c r="B4" s="15"/>
      <c r="C4" s="15"/>
      <c r="D4" s="15"/>
      <c r="E4" s="15"/>
      <c r="F4" s="15"/>
      <c r="G4" s="15"/>
      <c r="H4" s="15"/>
      <c r="I4" s="15"/>
      <c r="J4" s="15"/>
      <c r="K4" s="15"/>
      <c r="L4" s="15"/>
      <c r="M4" s="15"/>
    </row>
    <row r="5" spans="1:13" s="43" customFormat="1" ht="16.5" customHeight="1" thickTop="1" thickBot="1" x14ac:dyDescent="0.2">
      <c r="A5" s="73"/>
      <c r="B5" s="49"/>
      <c r="C5" s="49"/>
      <c r="D5" s="570" t="str">
        <f>+Translation!A54</f>
        <v>Expenditure</v>
      </c>
      <c r="E5" s="571"/>
      <c r="F5" s="571"/>
      <c r="G5" s="571"/>
      <c r="H5" s="571"/>
      <c r="I5" s="571"/>
      <c r="J5" s="571"/>
      <c r="K5" s="571"/>
      <c r="L5" s="571"/>
      <c r="M5" s="572"/>
    </row>
    <row r="6" spans="1:13" s="44" customFormat="1" ht="25.5" customHeight="1" thickBot="1" x14ac:dyDescent="0.2">
      <c r="A6" s="113"/>
      <c r="B6" s="114"/>
      <c r="C6" s="114"/>
      <c r="D6" s="573" t="str">
        <f>Translation!A40</f>
        <v>Direct Costs</v>
      </c>
      <c r="E6" s="574"/>
      <c r="F6" s="574"/>
      <c r="G6" s="574"/>
      <c r="H6" s="574"/>
      <c r="I6" s="574"/>
      <c r="J6" s="575"/>
      <c r="K6" s="213" t="str">
        <f>Translation!A70</f>
        <v>Indirect costs</v>
      </c>
      <c r="L6" s="561" t="str">
        <f>Translation!A157</f>
        <v>Total project expenditures</v>
      </c>
      <c r="M6" s="546"/>
    </row>
    <row r="7" spans="1:13" s="44" customFormat="1" ht="12.75" customHeight="1" thickBot="1" x14ac:dyDescent="0.2">
      <c r="A7" s="539" t="str">
        <f>Translation!A112</f>
        <v>Partner</v>
      </c>
      <c r="B7" s="539" t="str">
        <f>Translation!A90</f>
        <v>Name</v>
      </c>
      <c r="C7" s="539" t="str">
        <f>Translation!A31</f>
        <v>Country</v>
      </c>
      <c r="D7" s="580" t="str">
        <f>Translation!A131</f>
        <v>A. Staff costs</v>
      </c>
      <c r="E7" s="573" t="str">
        <f>Translation!A99</f>
        <v>B. Operations</v>
      </c>
      <c r="F7" s="574"/>
      <c r="G7" s="574"/>
      <c r="H7" s="574"/>
      <c r="I7" s="574"/>
      <c r="J7" s="578" t="str">
        <f>Translation!A149</f>
        <v>Total Direct Costs (A+B)</v>
      </c>
      <c r="K7" s="561" t="str">
        <f>Translation!A158</f>
        <v>Total project indirect costs (up to 7%) rounded with ZERO decimals</v>
      </c>
      <c r="L7" s="562"/>
      <c r="M7" s="547"/>
    </row>
    <row r="8" spans="1:13" s="45" customFormat="1" ht="91.5" customHeight="1" thickBot="1" x14ac:dyDescent="0.2">
      <c r="A8" s="540"/>
      <c r="B8" s="540"/>
      <c r="C8" s="540"/>
      <c r="D8" s="581"/>
      <c r="E8" s="115" t="str">
        <f>Translation!A166</f>
        <v>1. Travel  and subsistence for project staff</v>
      </c>
      <c r="F8" s="115" t="str">
        <f>Translation!A45</f>
        <v>2. Equipment</v>
      </c>
      <c r="G8" s="115" t="str">
        <f>Translation!A135</f>
        <v>3. Subcontracting</v>
      </c>
      <c r="H8" s="115" t="str">
        <f>Translation!A102</f>
        <v>4. Other</v>
      </c>
      <c r="I8" s="116" t="str">
        <f>Translation!A153</f>
        <v>B.Total operational costs</v>
      </c>
      <c r="J8" s="579"/>
      <c r="K8" s="562"/>
      <c r="L8" s="85" t="str">
        <f>Translation!A148</f>
        <v xml:space="preserve">Total costs </v>
      </c>
      <c r="M8" s="86" t="s">
        <v>10</v>
      </c>
    </row>
    <row r="9" spans="1:13" s="41" customFormat="1" ht="26.25" customHeight="1" x14ac:dyDescent="0.15">
      <c r="A9" s="66" t="s">
        <v>56</v>
      </c>
      <c r="B9" s="89" t="str">
        <f>+IFERROR(VLOOKUP(A9,ConsolidatedBudget!$A$40:$E$79,2,FALSE),"")</f>
        <v>University of Ljubljana</v>
      </c>
      <c r="C9" s="90" t="str">
        <f>+IFERROR(VLOOKUP(A9,ConsolidatedBudget!$A$40:$E$79,4,FALSE),"")</f>
        <v xml:space="preserve">Slovenia </v>
      </c>
      <c r="D9" s="91">
        <f>SUMIF('A. Staff'!$A$6:$A$100,A9,'A. Staff'!$E$6:$E$100)</f>
        <v>64900</v>
      </c>
      <c r="E9" s="92">
        <f>SUMIF('B.1 Travel and subsistence'!$A$3:$A$220,'Indirect costs'!A9,'B.1 Travel and subsistence'!$K$3:$K$220)</f>
        <v>11700</v>
      </c>
      <c r="F9" s="92">
        <f>SUMIF('B.2 Equipment'!$A$4:$A$53,'Indirect costs'!A9,'B.2 Equipment'!$J$4:$J$53)</f>
        <v>3800</v>
      </c>
      <c r="G9" s="92">
        <f>SUMIF('B.3 Subcontracting'!$A$3:$A$47,'Indirect costs'!A9,'B.3 Subcontracting'!$F$3:$F$47)</f>
        <v>10000</v>
      </c>
      <c r="H9" s="92">
        <f>SUMIF('B.4 Other'!$A$3:$A$78,'Indirect costs'!A9,'B.4 Other'!$F$3:$F$78)</f>
        <v>13860</v>
      </c>
      <c r="I9" s="93">
        <f>SUM(E9:H9)</f>
        <v>39360</v>
      </c>
      <c r="J9" s="91">
        <f>D9+I9</f>
        <v>104260</v>
      </c>
      <c r="K9" s="245">
        <v>7298</v>
      </c>
      <c r="L9" s="94">
        <f>J9+K9</f>
        <v>111558</v>
      </c>
      <c r="M9" s="95">
        <f t="shared" ref="M9:M28" si="0">IF(AND($L$49&lt;&gt;0,$L$49&lt;&gt;"ERROR"),L9/$L$49,0)</f>
        <v>0.31089373798177411</v>
      </c>
    </row>
    <row r="10" spans="1:13" s="41" customFormat="1" ht="26.25" customHeight="1" x14ac:dyDescent="0.15">
      <c r="A10" s="64" t="s">
        <v>57</v>
      </c>
      <c r="B10" s="89" t="str">
        <f>+IFERROR(VLOOKUP(A10,ConsolidatedBudget!$A$40:$E$79,2,FALSE),"")</f>
        <v>Aristotle University of Thessaloniki</v>
      </c>
      <c r="C10" s="90" t="str">
        <f>+IFERROR(VLOOKUP(A10,ConsolidatedBudget!$A$40:$E$79,4,FALSE),"")</f>
        <v xml:space="preserve">Greece </v>
      </c>
      <c r="D10" s="98">
        <f>SUMIF('A. Staff'!$A$6:$A$100,A10,'A. Staff'!$E$6:$E$100)</f>
        <v>23100</v>
      </c>
      <c r="E10" s="99">
        <f>SUMIF('B.1 Travel and subsistence'!$A$3:$A$220,'Indirect costs'!A10,'B.1 Travel and subsistence'!$K$3:$K$220)</f>
        <v>9700</v>
      </c>
      <c r="F10" s="99">
        <f>SUMIF('B.2 Equipment'!$A$4:$A$53,'Indirect costs'!A10,'B.2 Equipment'!$J$4:$J$53)</f>
        <v>0</v>
      </c>
      <c r="G10" s="99">
        <f>SUMIF('B.3 Subcontracting'!$A$2:$A$47,'Indirect costs'!A10,'B.3 Subcontracting'!$F$2:$F$47)</f>
        <v>0</v>
      </c>
      <c r="H10" s="99">
        <f>SUMIF('B.4 Other'!$A$3:$A$78,'Indirect costs'!A10,'B.4 Other'!$F$3:$F$78)</f>
        <v>8960</v>
      </c>
      <c r="I10" s="100">
        <f t="shared" ref="I10:I17" si="1">SUM(E10:H10)</f>
        <v>18660</v>
      </c>
      <c r="J10" s="98">
        <f t="shared" ref="J10:J17" si="2">D10+I10</f>
        <v>41760</v>
      </c>
      <c r="K10" s="121">
        <v>2923</v>
      </c>
      <c r="L10" s="102">
        <f>J10+K10</f>
        <v>44683</v>
      </c>
      <c r="M10" s="103">
        <f t="shared" si="0"/>
        <v>0.12452414792520135</v>
      </c>
    </row>
    <row r="11" spans="1:13" s="41" customFormat="1" ht="26.25" customHeight="1" x14ac:dyDescent="0.15">
      <c r="A11" s="64" t="s">
        <v>58</v>
      </c>
      <c r="B11" s="89" t="str">
        <f>+IFERROR(VLOOKUP(A11,ConsolidatedBudget!$A$40:$E$79,2,FALSE),"")</f>
        <v>University of Trieste</v>
      </c>
      <c r="C11" s="90" t="str">
        <f>+IFERROR(VLOOKUP(A11,ConsolidatedBudget!$A$40:$E$79,4,FALSE),"")</f>
        <v xml:space="preserve">Italy </v>
      </c>
      <c r="D11" s="98">
        <f>SUMIF('A. Staff'!$A$6:$A$100,A11,'A. Staff'!$E$6:$E$100)</f>
        <v>30705</v>
      </c>
      <c r="E11" s="99">
        <f>SUMIF('B.1 Travel and subsistence'!$A$3:$A$220,'Indirect costs'!A11,'B.1 Travel and subsistence'!$K$3:$K$220)</f>
        <v>9300</v>
      </c>
      <c r="F11" s="99">
        <f>SUMIF('B.2 Equipment'!$A$4:$A$53,'Indirect costs'!A11,'B.2 Equipment'!$J$4:$J$53)</f>
        <v>0</v>
      </c>
      <c r="G11" s="99">
        <f>SUMIF('B.3 Subcontracting'!$A$2:$A$47,'Indirect costs'!A11,'B.3 Subcontracting'!$F$2:$F$47)</f>
        <v>0</v>
      </c>
      <c r="H11" s="99">
        <f>SUMIF('B.4 Other'!$A$3:$A$78,'Indirect costs'!A11,'B.4 Other'!$F$3:$F$78)</f>
        <v>8560</v>
      </c>
      <c r="I11" s="100">
        <f t="shared" si="1"/>
        <v>17860</v>
      </c>
      <c r="J11" s="98">
        <f t="shared" si="2"/>
        <v>48565</v>
      </c>
      <c r="K11" s="121">
        <v>3400</v>
      </c>
      <c r="L11" s="102">
        <f t="shared" ref="L11:L17" si="3">J11+K11</f>
        <v>51965</v>
      </c>
      <c r="M11" s="103">
        <f t="shared" si="0"/>
        <v>0.14481788033330548</v>
      </c>
    </row>
    <row r="12" spans="1:13" s="41" customFormat="1" ht="26.25" customHeight="1" x14ac:dyDescent="0.15">
      <c r="A12" s="64" t="s">
        <v>59</v>
      </c>
      <c r="B12" s="89" t="str">
        <f>+IFERROR(VLOOKUP(A12,ConsolidatedBudget!$A$40:$E$79,2,FALSE),"")</f>
        <v>Oslomet - Oslo metropolitan University</v>
      </c>
      <c r="C12" s="90" t="str">
        <f>+IFERROR(VLOOKUP(A12,ConsolidatedBudget!$A$40:$E$79,4,FALSE),"")</f>
        <v>Norway</v>
      </c>
      <c r="D12" s="98">
        <f>SUMIF('A. Staff'!$A$6:$A$100,A12,'A. Staff'!$E$6:$E$100)</f>
        <v>30800</v>
      </c>
      <c r="E12" s="99">
        <f>SUMIF('B.1 Travel and subsistence'!$A$3:$A$220,'Indirect costs'!A12,'B.1 Travel and subsistence'!$K$3:$K$220)</f>
        <v>9500</v>
      </c>
      <c r="F12" s="99">
        <f>SUMIF('B.2 Equipment'!$A$4:$A$53,'Indirect costs'!A12,'B.2 Equipment'!$J$4:$J$53)</f>
        <v>0</v>
      </c>
      <c r="G12" s="99">
        <f>SUMIF('B.3 Subcontracting'!$A$2:$A$47,'Indirect costs'!A12,'B.3 Subcontracting'!$F$2:$F$47)</f>
        <v>0</v>
      </c>
      <c r="H12" s="99">
        <f>SUMIF('B.4 Other'!$A$3:$A$78,'Indirect costs'!A12,'B.4 Other'!$F$3:$F$78)</f>
        <v>8760</v>
      </c>
      <c r="I12" s="100">
        <f t="shared" si="1"/>
        <v>18260</v>
      </c>
      <c r="J12" s="98">
        <f t="shared" si="2"/>
        <v>49060</v>
      </c>
      <c r="K12" s="121">
        <v>3434</v>
      </c>
      <c r="L12" s="102">
        <f t="shared" si="3"/>
        <v>52494</v>
      </c>
      <c r="M12" s="103">
        <f t="shared" si="0"/>
        <v>0.14629211604380904</v>
      </c>
    </row>
    <row r="13" spans="1:13" s="41" customFormat="1" ht="26.25" customHeight="1" x14ac:dyDescent="0.15">
      <c r="A13" s="64" t="s">
        <v>60</v>
      </c>
      <c r="B13" s="89" t="str">
        <f>+IFERROR(VLOOKUP(A13,ConsolidatedBudget!$A$40:$E$79,2,FALSE),"")</f>
        <v>AZIENDA UNITA SANITARIA LOCALE DI REGGIO EMILIA</v>
      </c>
      <c r="C13" s="90" t="str">
        <f>+IFERROR(VLOOKUP(A13,ConsolidatedBudget!$A$40:$E$79,4,FALSE),"")</f>
        <v xml:space="preserve">Italy </v>
      </c>
      <c r="D13" s="98">
        <f>SUMIF('A. Staff'!$A$6:$A$100,A13,'A. Staff'!$E$6:$E$100)</f>
        <v>30800</v>
      </c>
      <c r="E13" s="99">
        <f>SUMIF('B.1 Travel and subsistence'!$A$3:$A$220,'Indirect costs'!A13,'B.1 Travel and subsistence'!$K$3:$K$220)</f>
        <v>9500</v>
      </c>
      <c r="F13" s="99">
        <f>SUMIF('B.2 Equipment'!$A$4:$A$53,'Indirect costs'!A13,'B.2 Equipment'!$J$4:$J$53)</f>
        <v>0</v>
      </c>
      <c r="G13" s="99">
        <f>SUMIF('B.3 Subcontracting'!$A$2:$A$47,'Indirect costs'!A13,'B.3 Subcontracting'!$F$2:$F$47)</f>
        <v>0</v>
      </c>
      <c r="H13" s="99">
        <f>SUMIF('B.4 Other'!$A$3:$A$78,'Indirect costs'!A13,'B.4 Other'!$F$3:$F$78)</f>
        <v>9010</v>
      </c>
      <c r="I13" s="100">
        <f t="shared" si="1"/>
        <v>18510</v>
      </c>
      <c r="J13" s="98">
        <f t="shared" si="2"/>
        <v>49310</v>
      </c>
      <c r="K13" s="121">
        <v>3452</v>
      </c>
      <c r="L13" s="102">
        <f t="shared" si="3"/>
        <v>52762</v>
      </c>
      <c r="M13" s="103">
        <f t="shared" si="0"/>
        <v>0.14703898782153108</v>
      </c>
    </row>
    <row r="14" spans="1:13" s="41" customFormat="1" ht="26.25" customHeight="1" x14ac:dyDescent="0.15">
      <c r="A14" s="64" t="s">
        <v>61</v>
      </c>
      <c r="B14" s="89" t="str">
        <f>+IFERROR(VLOOKUP(A14,ConsolidatedBudget!$A$40:$E$79,2,FALSE),"")</f>
        <v>Nacionalni institut za javno zdravje</v>
      </c>
      <c r="C14" s="90" t="str">
        <f>+IFERROR(VLOOKUP(A14,ConsolidatedBudget!$A$40:$E$79,4,FALSE),"")</f>
        <v xml:space="preserve">Slovenia </v>
      </c>
      <c r="D14" s="98">
        <f>SUMIF('A. Staff'!$A$6:$A$100,A14,'A. Staff'!$E$6:$E$100)</f>
        <v>29400</v>
      </c>
      <c r="E14" s="99">
        <f>SUMIF('B.1 Travel and subsistence'!$A$3:$A$220,'Indirect costs'!A14,'B.1 Travel and subsistence'!$K$3:$K$220)</f>
        <v>3500</v>
      </c>
      <c r="F14" s="99">
        <f>SUMIF('B.2 Equipment'!$A$4:$A$53,'Indirect costs'!A14,'B.2 Equipment'!$J$4:$J$53)</f>
        <v>0</v>
      </c>
      <c r="G14" s="99">
        <f>SUMIF('B.3 Subcontracting'!$A$2:$A$47,'Indirect costs'!A14,'B.3 Subcontracting'!$F$2:$F$47)</f>
        <v>4000</v>
      </c>
      <c r="H14" s="99">
        <f>SUMIF('B.4 Other'!$A$3:$A$78,'Indirect costs'!A14,'B.4 Other'!$F$3:$F$78)</f>
        <v>5500</v>
      </c>
      <c r="I14" s="100">
        <f t="shared" si="1"/>
        <v>13000</v>
      </c>
      <c r="J14" s="98">
        <f t="shared" si="2"/>
        <v>42400</v>
      </c>
      <c r="K14" s="121">
        <v>2968</v>
      </c>
      <c r="L14" s="102">
        <f t="shared" si="3"/>
        <v>45368</v>
      </c>
      <c r="M14" s="103">
        <f t="shared" si="0"/>
        <v>0.12643312989437896</v>
      </c>
    </row>
    <row r="15" spans="1:13" s="41" customFormat="1" ht="26.25" customHeight="1" x14ac:dyDescent="0.15">
      <c r="A15" s="64" t="s">
        <v>62</v>
      </c>
      <c r="B15" s="89">
        <f>+IFERROR(VLOOKUP(A15,ConsolidatedBudget!$A$40:$E$79,2,FALSE),"")</f>
        <v>0</v>
      </c>
      <c r="C15" s="90">
        <f>+IFERROR(VLOOKUP(A15,ConsolidatedBudget!$A$40:$E$79,4,FALSE),"")</f>
        <v>0</v>
      </c>
      <c r="D15" s="98">
        <f>SUMIF('A. Staff'!$A$6:$A$100,A15,'A. Staff'!$E$6:$E$100)</f>
        <v>0</v>
      </c>
      <c r="E15" s="99">
        <f>SUMIF('B.1 Travel and subsistence'!$A$3:$A$220,'Indirect costs'!A15,'B.1 Travel and subsistence'!$K$3:$K$220)</f>
        <v>0</v>
      </c>
      <c r="F15" s="99">
        <f>SUMIF('B.2 Equipment'!$A$4:$A$53,'Indirect costs'!A15,'B.2 Equipment'!$J$4:$J$53)</f>
        <v>0</v>
      </c>
      <c r="G15" s="99">
        <f>SUMIF('B.3 Subcontracting'!$A$2:$A$47,'Indirect costs'!A15,'B.3 Subcontracting'!$F$2:$F$47)</f>
        <v>0</v>
      </c>
      <c r="H15" s="99">
        <f>SUMIF('B.4 Other'!$A$3:$A$78,'Indirect costs'!A15,'B.4 Other'!$F$3:$F$78)</f>
        <v>0</v>
      </c>
      <c r="I15" s="100">
        <f t="shared" si="1"/>
        <v>0</v>
      </c>
      <c r="J15" s="98">
        <f t="shared" si="2"/>
        <v>0</v>
      </c>
      <c r="K15" s="121"/>
      <c r="L15" s="102">
        <f t="shared" si="3"/>
        <v>0</v>
      </c>
      <c r="M15" s="103">
        <f t="shared" si="0"/>
        <v>0</v>
      </c>
    </row>
    <row r="16" spans="1:13" s="41" customFormat="1" ht="26.25" customHeight="1" x14ac:dyDescent="0.15">
      <c r="A16" s="64" t="s">
        <v>63</v>
      </c>
      <c r="B16" s="89">
        <f>+IFERROR(VLOOKUP(A16,ConsolidatedBudget!$A$40:$E$79,2,FALSE),"")</f>
        <v>0</v>
      </c>
      <c r="C16" s="90">
        <f>+IFERROR(VLOOKUP(A16,ConsolidatedBudget!$A$40:$E$79,4,FALSE),"")</f>
        <v>0</v>
      </c>
      <c r="D16" s="98">
        <f>SUMIF('A. Staff'!$A$6:$A$100,A16,'A. Staff'!$E$6:$E$100)</f>
        <v>0</v>
      </c>
      <c r="E16" s="99">
        <f>SUMIF('B.1 Travel and subsistence'!$A$3:$A$220,'Indirect costs'!A16,'B.1 Travel and subsistence'!$K$3:$K$220)</f>
        <v>0</v>
      </c>
      <c r="F16" s="99">
        <f>SUMIF('B.2 Equipment'!$A$4:$A$53,'Indirect costs'!A16,'B.2 Equipment'!$J$4:$J$53)</f>
        <v>0</v>
      </c>
      <c r="G16" s="99">
        <f>SUMIF('B.3 Subcontracting'!$A$2:$A$47,'Indirect costs'!A16,'B.3 Subcontracting'!$F$2:$F$47)</f>
        <v>0</v>
      </c>
      <c r="H16" s="99">
        <f>SUMIF('B.4 Other'!$A$3:$A$78,'Indirect costs'!A16,'B.4 Other'!$F$3:$F$78)</f>
        <v>0</v>
      </c>
      <c r="I16" s="100">
        <f t="shared" si="1"/>
        <v>0</v>
      </c>
      <c r="J16" s="98">
        <f t="shared" si="2"/>
        <v>0</v>
      </c>
      <c r="K16" s="121"/>
      <c r="L16" s="102">
        <f t="shared" si="3"/>
        <v>0</v>
      </c>
      <c r="M16" s="103">
        <f t="shared" si="0"/>
        <v>0</v>
      </c>
    </row>
    <row r="17" spans="1:13" s="41" customFormat="1" ht="26.25" customHeight="1" x14ac:dyDescent="0.15">
      <c r="A17" s="64" t="s">
        <v>64</v>
      </c>
      <c r="B17" s="89">
        <f>+IFERROR(VLOOKUP(A17,ConsolidatedBudget!$A$40:$E$79,2,FALSE),"")</f>
        <v>0</v>
      </c>
      <c r="C17" s="90">
        <f>+IFERROR(VLOOKUP(A17,ConsolidatedBudget!$A$40:$E$79,4,FALSE),"")</f>
        <v>0</v>
      </c>
      <c r="D17" s="98">
        <f>SUMIF('A. Staff'!$A$6:$A$100,A17,'A. Staff'!$E$6:$E$100)</f>
        <v>0</v>
      </c>
      <c r="E17" s="99">
        <f>SUMIF('B.1 Travel and subsistence'!$A$3:$A$220,'Indirect costs'!A17,'B.1 Travel and subsistence'!$K$3:$K$220)</f>
        <v>0</v>
      </c>
      <c r="F17" s="99">
        <f>SUMIF('B.2 Equipment'!$A$4:$A$53,'Indirect costs'!A17,'B.2 Equipment'!$J$4:$J$53)</f>
        <v>0</v>
      </c>
      <c r="G17" s="99">
        <f>SUMIF('B.3 Subcontracting'!$A$2:$A$47,'Indirect costs'!A17,'B.3 Subcontracting'!$F$2:$F$47)</f>
        <v>0</v>
      </c>
      <c r="H17" s="99">
        <f>SUMIF('B.4 Other'!$A$3:$A$78,'Indirect costs'!A17,'B.4 Other'!$F$3:$F$78)</f>
        <v>0</v>
      </c>
      <c r="I17" s="100">
        <f t="shared" si="1"/>
        <v>0</v>
      </c>
      <c r="J17" s="98">
        <f t="shared" si="2"/>
        <v>0</v>
      </c>
      <c r="K17" s="121"/>
      <c r="L17" s="102">
        <f t="shared" si="3"/>
        <v>0</v>
      </c>
      <c r="M17" s="103">
        <f t="shared" si="0"/>
        <v>0</v>
      </c>
    </row>
    <row r="18" spans="1:13" s="41" customFormat="1" ht="26.25" customHeight="1" x14ac:dyDescent="0.15">
      <c r="A18" s="64" t="s">
        <v>65</v>
      </c>
      <c r="B18" s="89">
        <f>+IFERROR(VLOOKUP(A18,ConsolidatedBudget!$A$40:$E$79,2,FALSE),"")</f>
        <v>0</v>
      </c>
      <c r="C18" s="90">
        <f>+IFERROR(VLOOKUP(A18,ConsolidatedBudget!$A$40:$E$79,4,FALSE),"")</f>
        <v>0</v>
      </c>
      <c r="D18" s="98">
        <f>SUMIF('A. Staff'!$A$6:$A$100,A18,'A. Staff'!$E$6:$E$100)</f>
        <v>0</v>
      </c>
      <c r="E18" s="99">
        <f>SUMIF('B.1 Travel and subsistence'!$A$3:$A$220,'Indirect costs'!A18,'B.1 Travel and subsistence'!$K$3:$K$220)</f>
        <v>0</v>
      </c>
      <c r="F18" s="99">
        <f>SUMIF('B.2 Equipment'!$A$4:$A$53,'Indirect costs'!A18,'B.2 Equipment'!$J$4:$J$53)</f>
        <v>0</v>
      </c>
      <c r="G18" s="99">
        <f>SUMIF('B.3 Subcontracting'!$A$2:$A$47,'Indirect costs'!A18,'B.3 Subcontracting'!$F$2:$F$47)</f>
        <v>0</v>
      </c>
      <c r="H18" s="99">
        <f>SUMIF('B.4 Other'!$A$3:$A$78,'Indirect costs'!A18,'B.4 Other'!$F$3:$F$78)</f>
        <v>0</v>
      </c>
      <c r="I18" s="100">
        <f t="shared" ref="I18:I48" si="4">SUM(E18:H18)</f>
        <v>0</v>
      </c>
      <c r="J18" s="98">
        <f t="shared" ref="J18:J48" si="5">D18+I18</f>
        <v>0</v>
      </c>
      <c r="K18" s="121"/>
      <c r="L18" s="102">
        <f t="shared" ref="L18:L48" si="6">J18+K18</f>
        <v>0</v>
      </c>
      <c r="M18" s="103">
        <f t="shared" si="0"/>
        <v>0</v>
      </c>
    </row>
    <row r="19" spans="1:13" s="41" customFormat="1" ht="26.25" customHeight="1" x14ac:dyDescent="0.15">
      <c r="A19" s="64" t="s">
        <v>502</v>
      </c>
      <c r="B19" s="89">
        <f>+IFERROR(VLOOKUP(A19,ConsolidatedBudget!$A$40:$E$79,2,FALSE),"")</f>
        <v>0</v>
      </c>
      <c r="C19" s="90">
        <f>+IFERROR(VLOOKUP(A19,ConsolidatedBudget!$A$40:$E$79,4,FALSE),"")</f>
        <v>0</v>
      </c>
      <c r="D19" s="98">
        <f>SUMIF('A. Staff'!$A$6:$A$100,A19,'A. Staff'!$E$6:$E$100)</f>
        <v>0</v>
      </c>
      <c r="E19" s="99">
        <f>SUMIF('B.1 Travel and subsistence'!$A$3:$A$220,'Indirect costs'!A19,'B.1 Travel and subsistence'!$K$3:$K$220)</f>
        <v>0</v>
      </c>
      <c r="F19" s="99">
        <f>SUMIF('B.2 Equipment'!$A$4:$A$53,'Indirect costs'!A19,'B.2 Equipment'!$J$4:$J$53)</f>
        <v>0</v>
      </c>
      <c r="G19" s="99">
        <f>SUMIF('B.3 Subcontracting'!$A$2:$A$47,'Indirect costs'!A19,'B.3 Subcontracting'!$F$2:$F$47)</f>
        <v>0</v>
      </c>
      <c r="H19" s="99">
        <f>SUMIF('B.4 Other'!$A$3:$A$78,'Indirect costs'!A19,'B.4 Other'!$F$3:$F$78)</f>
        <v>0</v>
      </c>
      <c r="I19" s="100">
        <f t="shared" si="4"/>
        <v>0</v>
      </c>
      <c r="J19" s="98">
        <f t="shared" si="5"/>
        <v>0</v>
      </c>
      <c r="K19" s="121"/>
      <c r="L19" s="102">
        <f t="shared" si="6"/>
        <v>0</v>
      </c>
      <c r="M19" s="103">
        <f t="shared" si="0"/>
        <v>0</v>
      </c>
    </row>
    <row r="20" spans="1:13" s="41" customFormat="1" ht="26.25" customHeight="1" x14ac:dyDescent="0.15">
      <c r="A20" s="64" t="s">
        <v>503</v>
      </c>
      <c r="B20" s="89">
        <f>+IFERROR(VLOOKUP(A20,ConsolidatedBudget!$A$40:$E$79,2,FALSE),"")</f>
        <v>0</v>
      </c>
      <c r="C20" s="90">
        <f>+IFERROR(VLOOKUP(A20,ConsolidatedBudget!$A$40:$E$79,4,FALSE),"")</f>
        <v>0</v>
      </c>
      <c r="D20" s="98">
        <f>SUMIF('A. Staff'!$A$6:$A$100,A20,'A. Staff'!$E$6:$E$100)</f>
        <v>0</v>
      </c>
      <c r="E20" s="99">
        <f>SUMIF('B.1 Travel and subsistence'!$A$3:$A$220,'Indirect costs'!A20,'B.1 Travel and subsistence'!$K$3:$K$220)</f>
        <v>0</v>
      </c>
      <c r="F20" s="99">
        <f>SUMIF('B.2 Equipment'!$A$4:$A$53,'Indirect costs'!A20,'B.2 Equipment'!$J$4:$J$53)</f>
        <v>0</v>
      </c>
      <c r="G20" s="99">
        <f>SUMIF('B.3 Subcontracting'!$A$2:$A$47,'Indirect costs'!A20,'B.3 Subcontracting'!$F$2:$F$47)</f>
        <v>0</v>
      </c>
      <c r="H20" s="99">
        <f>SUMIF('B.4 Other'!$A$3:$A$78,'Indirect costs'!A20,'B.4 Other'!$F$3:$F$78)</f>
        <v>0</v>
      </c>
      <c r="I20" s="100">
        <f t="shared" si="4"/>
        <v>0</v>
      </c>
      <c r="J20" s="98">
        <f t="shared" si="5"/>
        <v>0</v>
      </c>
      <c r="K20" s="121"/>
      <c r="L20" s="102">
        <f t="shared" si="6"/>
        <v>0</v>
      </c>
      <c r="M20" s="103">
        <f t="shared" si="0"/>
        <v>0</v>
      </c>
    </row>
    <row r="21" spans="1:13" s="41" customFormat="1" ht="26.25" customHeight="1" x14ac:dyDescent="0.15">
      <c r="A21" s="64" t="s">
        <v>504</v>
      </c>
      <c r="B21" s="89">
        <f>+IFERROR(VLOOKUP(A21,ConsolidatedBudget!$A$40:$E$79,2,FALSE),"")</f>
        <v>0</v>
      </c>
      <c r="C21" s="90">
        <f>+IFERROR(VLOOKUP(A21,ConsolidatedBudget!$A$40:$E$79,4,FALSE),"")</f>
        <v>0</v>
      </c>
      <c r="D21" s="98">
        <f>SUMIF('A. Staff'!$A$6:$A$100,A21,'A. Staff'!$E$6:$E$100)</f>
        <v>0</v>
      </c>
      <c r="E21" s="99">
        <f>SUMIF('B.1 Travel and subsistence'!$A$3:$A$220,'Indirect costs'!A21,'B.1 Travel and subsistence'!$K$3:$K$220)</f>
        <v>0</v>
      </c>
      <c r="F21" s="99">
        <f>SUMIF('B.2 Equipment'!$A$4:$A$53,'Indirect costs'!A21,'B.2 Equipment'!$J$4:$J$53)</f>
        <v>0</v>
      </c>
      <c r="G21" s="99">
        <f>SUMIF('B.3 Subcontracting'!$A$2:$A$47,'Indirect costs'!A21,'B.3 Subcontracting'!$F$2:$F$47)</f>
        <v>0</v>
      </c>
      <c r="H21" s="99">
        <f>SUMIF('B.4 Other'!$A$3:$A$78,'Indirect costs'!A21,'B.4 Other'!$F$3:$F$78)</f>
        <v>0</v>
      </c>
      <c r="I21" s="100">
        <f t="shared" si="4"/>
        <v>0</v>
      </c>
      <c r="J21" s="98">
        <f t="shared" si="5"/>
        <v>0</v>
      </c>
      <c r="K21" s="121"/>
      <c r="L21" s="102">
        <f t="shared" si="6"/>
        <v>0</v>
      </c>
      <c r="M21" s="103">
        <f t="shared" si="0"/>
        <v>0</v>
      </c>
    </row>
    <row r="22" spans="1:13" s="41" customFormat="1" ht="26.25" customHeight="1" x14ac:dyDescent="0.15">
      <c r="A22" s="64" t="s">
        <v>505</v>
      </c>
      <c r="B22" s="89">
        <f>+IFERROR(VLOOKUP(A22,ConsolidatedBudget!$A$40:$E$79,2,FALSE),"")</f>
        <v>0</v>
      </c>
      <c r="C22" s="90">
        <f>+IFERROR(VLOOKUP(A22,ConsolidatedBudget!$A$40:$E$79,4,FALSE),"")</f>
        <v>0</v>
      </c>
      <c r="D22" s="98">
        <f>SUMIF('A. Staff'!$A$6:$A$100,A22,'A. Staff'!$E$6:$E$100)</f>
        <v>0</v>
      </c>
      <c r="E22" s="99">
        <f>SUMIF('B.1 Travel and subsistence'!$A$3:$A$220,'Indirect costs'!A22,'B.1 Travel and subsistence'!$K$3:$K$220)</f>
        <v>0</v>
      </c>
      <c r="F22" s="99">
        <f>SUMIF('B.2 Equipment'!$A$4:$A$53,'Indirect costs'!A22,'B.2 Equipment'!$J$4:$J$53)</f>
        <v>0</v>
      </c>
      <c r="G22" s="99">
        <f>SUMIF('B.3 Subcontracting'!$A$2:$A$47,'Indirect costs'!A22,'B.3 Subcontracting'!$F$2:$F$47)</f>
        <v>0</v>
      </c>
      <c r="H22" s="99">
        <f>SUMIF('B.4 Other'!$A$3:$A$78,'Indirect costs'!A22,'B.4 Other'!$F$3:$F$78)</f>
        <v>0</v>
      </c>
      <c r="I22" s="100">
        <f t="shared" si="4"/>
        <v>0</v>
      </c>
      <c r="J22" s="98">
        <f t="shared" si="5"/>
        <v>0</v>
      </c>
      <c r="K22" s="121"/>
      <c r="L22" s="102">
        <f t="shared" si="6"/>
        <v>0</v>
      </c>
      <c r="M22" s="103">
        <f t="shared" si="0"/>
        <v>0</v>
      </c>
    </row>
    <row r="23" spans="1:13" s="41" customFormat="1" ht="26.25" customHeight="1" x14ac:dyDescent="0.15">
      <c r="A23" s="64" t="s">
        <v>506</v>
      </c>
      <c r="B23" s="89">
        <f>+IFERROR(VLOOKUP(A23,ConsolidatedBudget!$A$40:$E$79,2,FALSE),"")</f>
        <v>0</v>
      </c>
      <c r="C23" s="90">
        <f>+IFERROR(VLOOKUP(A23,ConsolidatedBudget!$A$40:$E$79,4,FALSE),"")</f>
        <v>0</v>
      </c>
      <c r="D23" s="98">
        <f>SUMIF('A. Staff'!$A$6:$A$100,A23,'A. Staff'!$E$6:$E$100)</f>
        <v>0</v>
      </c>
      <c r="E23" s="99">
        <f>SUMIF('B.1 Travel and subsistence'!$A$3:$A$220,'Indirect costs'!A23,'B.1 Travel and subsistence'!$K$3:$K$220)</f>
        <v>0</v>
      </c>
      <c r="F23" s="99">
        <f>SUMIF('B.2 Equipment'!$A$4:$A$53,'Indirect costs'!A23,'B.2 Equipment'!$J$4:$J$53)</f>
        <v>0</v>
      </c>
      <c r="G23" s="99">
        <f>SUMIF('B.3 Subcontracting'!$A$2:$A$47,'Indirect costs'!A23,'B.3 Subcontracting'!$F$2:$F$47)</f>
        <v>0</v>
      </c>
      <c r="H23" s="99">
        <f>SUMIF('B.4 Other'!$A$3:$A$78,'Indirect costs'!A23,'B.4 Other'!$F$3:$F$78)</f>
        <v>0</v>
      </c>
      <c r="I23" s="100">
        <f t="shared" si="4"/>
        <v>0</v>
      </c>
      <c r="J23" s="98">
        <f t="shared" si="5"/>
        <v>0</v>
      </c>
      <c r="K23" s="121"/>
      <c r="L23" s="102">
        <f t="shared" si="6"/>
        <v>0</v>
      </c>
      <c r="M23" s="103">
        <f t="shared" si="0"/>
        <v>0</v>
      </c>
    </row>
    <row r="24" spans="1:13" s="41" customFormat="1" ht="26.25" customHeight="1" x14ac:dyDescent="0.15">
      <c r="A24" s="64" t="s">
        <v>507</v>
      </c>
      <c r="B24" s="89">
        <f>+IFERROR(VLOOKUP(A24,ConsolidatedBudget!$A$40:$E$79,2,FALSE),"")</f>
        <v>0</v>
      </c>
      <c r="C24" s="90">
        <f>+IFERROR(VLOOKUP(A24,ConsolidatedBudget!$A$40:$E$79,4,FALSE),"")</f>
        <v>0</v>
      </c>
      <c r="D24" s="98">
        <f>SUMIF('A. Staff'!$A$6:$A$100,A24,'A. Staff'!$E$6:$E$100)</f>
        <v>0</v>
      </c>
      <c r="E24" s="99">
        <f>SUMIF('B.1 Travel and subsistence'!$A$3:$A$220,'Indirect costs'!A24,'B.1 Travel and subsistence'!$K$3:$K$220)</f>
        <v>0</v>
      </c>
      <c r="F24" s="99">
        <f>SUMIF('B.2 Equipment'!$A$4:$A$53,'Indirect costs'!A24,'B.2 Equipment'!$J$4:$J$53)</f>
        <v>0</v>
      </c>
      <c r="G24" s="99">
        <f>SUMIF('B.3 Subcontracting'!$A$2:$A$47,'Indirect costs'!A24,'B.3 Subcontracting'!$F$2:$F$47)</f>
        <v>0</v>
      </c>
      <c r="H24" s="99">
        <f>SUMIF('B.4 Other'!$A$3:$A$78,'Indirect costs'!A24,'B.4 Other'!$F$3:$F$78)</f>
        <v>0</v>
      </c>
      <c r="I24" s="100">
        <f t="shared" si="4"/>
        <v>0</v>
      </c>
      <c r="J24" s="98">
        <f t="shared" si="5"/>
        <v>0</v>
      </c>
      <c r="K24" s="121"/>
      <c r="L24" s="102">
        <f t="shared" si="6"/>
        <v>0</v>
      </c>
      <c r="M24" s="103">
        <f t="shared" si="0"/>
        <v>0</v>
      </c>
    </row>
    <row r="25" spans="1:13" s="41" customFormat="1" ht="26.25" customHeight="1" x14ac:dyDescent="0.15">
      <c r="A25" s="64" t="s">
        <v>508</v>
      </c>
      <c r="B25" s="89">
        <f>+IFERROR(VLOOKUP(A25,ConsolidatedBudget!$A$40:$E$79,2,FALSE),"")</f>
        <v>0</v>
      </c>
      <c r="C25" s="90">
        <f>+IFERROR(VLOOKUP(A25,ConsolidatedBudget!$A$40:$E$79,4,FALSE),"")</f>
        <v>0</v>
      </c>
      <c r="D25" s="98">
        <f>SUMIF('A. Staff'!$A$6:$A$100,A25,'A. Staff'!$E$6:$E$100)</f>
        <v>0</v>
      </c>
      <c r="E25" s="99">
        <f>SUMIF('B.1 Travel and subsistence'!$A$3:$A$220,'Indirect costs'!A25,'B.1 Travel and subsistence'!$K$3:$K$220)</f>
        <v>0</v>
      </c>
      <c r="F25" s="99">
        <f>SUMIF('B.2 Equipment'!$A$4:$A$53,'Indirect costs'!A25,'B.2 Equipment'!$J$4:$J$53)</f>
        <v>0</v>
      </c>
      <c r="G25" s="99">
        <f>SUMIF('B.3 Subcontracting'!$A$2:$A$47,'Indirect costs'!A25,'B.3 Subcontracting'!$F$2:$F$47)</f>
        <v>0</v>
      </c>
      <c r="H25" s="99">
        <f>SUMIF('B.4 Other'!$A$3:$A$78,'Indirect costs'!A25,'B.4 Other'!$F$3:$F$78)</f>
        <v>0</v>
      </c>
      <c r="I25" s="100">
        <f t="shared" si="4"/>
        <v>0</v>
      </c>
      <c r="J25" s="98">
        <f t="shared" si="5"/>
        <v>0</v>
      </c>
      <c r="K25" s="121"/>
      <c r="L25" s="102">
        <f t="shared" si="6"/>
        <v>0</v>
      </c>
      <c r="M25" s="103">
        <f t="shared" si="0"/>
        <v>0</v>
      </c>
    </row>
    <row r="26" spans="1:13" s="41" customFormat="1" ht="26.25" customHeight="1" x14ac:dyDescent="0.15">
      <c r="A26" s="64" t="s">
        <v>509</v>
      </c>
      <c r="B26" s="89">
        <f>+IFERROR(VLOOKUP(A26,ConsolidatedBudget!$A$40:$E$79,2,FALSE),"")</f>
        <v>0</v>
      </c>
      <c r="C26" s="90">
        <f>+IFERROR(VLOOKUP(A26,ConsolidatedBudget!$A$40:$E$79,4,FALSE),"")</f>
        <v>0</v>
      </c>
      <c r="D26" s="98">
        <f>SUMIF('A. Staff'!$A$6:$A$100,A26,'A. Staff'!$E$6:$E$100)</f>
        <v>0</v>
      </c>
      <c r="E26" s="99">
        <f>SUMIF('B.1 Travel and subsistence'!$A$3:$A$220,'Indirect costs'!A26,'B.1 Travel and subsistence'!$K$3:$K$220)</f>
        <v>0</v>
      </c>
      <c r="F26" s="99">
        <f>SUMIF('B.2 Equipment'!$A$4:$A$53,'Indirect costs'!A26,'B.2 Equipment'!$J$4:$J$53)</f>
        <v>0</v>
      </c>
      <c r="G26" s="99">
        <f>SUMIF('B.3 Subcontracting'!$A$2:$A$47,'Indirect costs'!A26,'B.3 Subcontracting'!$F$2:$F$47)</f>
        <v>0</v>
      </c>
      <c r="H26" s="99">
        <f>SUMIF('B.4 Other'!$A$3:$A$78,'Indirect costs'!A26,'B.4 Other'!$F$3:$F$78)</f>
        <v>0</v>
      </c>
      <c r="I26" s="100">
        <f t="shared" si="4"/>
        <v>0</v>
      </c>
      <c r="J26" s="98">
        <f t="shared" si="5"/>
        <v>0</v>
      </c>
      <c r="K26" s="121"/>
      <c r="L26" s="102">
        <f t="shared" si="6"/>
        <v>0</v>
      </c>
      <c r="M26" s="103">
        <f t="shared" si="0"/>
        <v>0</v>
      </c>
    </row>
    <row r="27" spans="1:13" s="41" customFormat="1" ht="26.25" customHeight="1" x14ac:dyDescent="0.15">
      <c r="A27" s="64" t="s">
        <v>510</v>
      </c>
      <c r="B27" s="89">
        <f>+IFERROR(VLOOKUP(A27,ConsolidatedBudget!$A$40:$E$79,2,FALSE),"")</f>
        <v>0</v>
      </c>
      <c r="C27" s="90">
        <f>+IFERROR(VLOOKUP(A27,ConsolidatedBudget!$A$40:$E$79,4,FALSE),"")</f>
        <v>0</v>
      </c>
      <c r="D27" s="98">
        <f>SUMIF('A. Staff'!$A$6:$A$100,A27,'A. Staff'!$E$6:$E$100)</f>
        <v>0</v>
      </c>
      <c r="E27" s="99">
        <f>SUMIF('B.1 Travel and subsistence'!$A$3:$A$220,'Indirect costs'!A27,'B.1 Travel and subsistence'!$K$3:$K$220)</f>
        <v>0</v>
      </c>
      <c r="F27" s="99">
        <f>SUMIF('B.2 Equipment'!$A$4:$A$53,'Indirect costs'!A27,'B.2 Equipment'!$J$4:$J$53)</f>
        <v>0</v>
      </c>
      <c r="G27" s="99">
        <f>SUMIF('B.3 Subcontracting'!$A$2:$A$47,'Indirect costs'!A27,'B.3 Subcontracting'!$F$2:$F$47)</f>
        <v>0</v>
      </c>
      <c r="H27" s="99">
        <f>SUMIF('B.4 Other'!$A$3:$A$78,'Indirect costs'!A27,'B.4 Other'!$F$3:$F$78)</f>
        <v>0</v>
      </c>
      <c r="I27" s="100">
        <f t="shared" si="4"/>
        <v>0</v>
      </c>
      <c r="J27" s="98">
        <f t="shared" si="5"/>
        <v>0</v>
      </c>
      <c r="K27" s="121"/>
      <c r="L27" s="102">
        <f t="shared" si="6"/>
        <v>0</v>
      </c>
      <c r="M27" s="103">
        <f t="shared" si="0"/>
        <v>0</v>
      </c>
    </row>
    <row r="28" spans="1:13" s="41" customFormat="1" ht="26.25" customHeight="1" x14ac:dyDescent="0.15">
      <c r="A28" s="64" t="s">
        <v>511</v>
      </c>
      <c r="B28" s="89">
        <f>+IFERROR(VLOOKUP(A28,ConsolidatedBudget!$A$40:$E$79,2,FALSE),"")</f>
        <v>0</v>
      </c>
      <c r="C28" s="90">
        <f>+IFERROR(VLOOKUP(A28,ConsolidatedBudget!$A$40:$E$79,4,FALSE),"")</f>
        <v>0</v>
      </c>
      <c r="D28" s="98">
        <f>SUMIF('A. Staff'!$A$6:$A$100,A28,'A. Staff'!$E$6:$E$100)</f>
        <v>0</v>
      </c>
      <c r="E28" s="99">
        <f>SUMIF('B.1 Travel and subsistence'!$A$3:$A$220,'Indirect costs'!A28,'B.1 Travel and subsistence'!$K$3:$K$220)</f>
        <v>0</v>
      </c>
      <c r="F28" s="99">
        <f>SUMIF('B.2 Equipment'!$A$4:$A$53,'Indirect costs'!A28,'B.2 Equipment'!$J$4:$J$53)</f>
        <v>0</v>
      </c>
      <c r="G28" s="99">
        <f>SUMIF('B.3 Subcontracting'!$A$2:$A$47,'Indirect costs'!A28,'B.3 Subcontracting'!$F$2:$F$47)</f>
        <v>0</v>
      </c>
      <c r="H28" s="99">
        <f>SUMIF('B.4 Other'!$A$3:$A$78,'Indirect costs'!A28,'B.4 Other'!$F$3:$F$78)</f>
        <v>0</v>
      </c>
      <c r="I28" s="100">
        <f t="shared" si="4"/>
        <v>0</v>
      </c>
      <c r="J28" s="98">
        <f t="shared" si="5"/>
        <v>0</v>
      </c>
      <c r="K28" s="121"/>
      <c r="L28" s="102">
        <f t="shared" si="6"/>
        <v>0</v>
      </c>
      <c r="M28" s="103">
        <f t="shared" si="0"/>
        <v>0</v>
      </c>
    </row>
    <row r="29" spans="1:13" s="41" customFormat="1" ht="26.25" customHeight="1" x14ac:dyDescent="0.15">
      <c r="A29" s="64" t="s">
        <v>549</v>
      </c>
      <c r="B29" s="89">
        <f>+IFERROR(VLOOKUP(A29,ConsolidatedBudget!$A$40:$E$79,2,FALSE),"")</f>
        <v>0</v>
      </c>
      <c r="C29" s="90">
        <f>+IFERROR(VLOOKUP(A29,ConsolidatedBudget!$A$40:$E$79,4,FALSE),"")</f>
        <v>0</v>
      </c>
      <c r="D29" s="98">
        <f>SUMIF('A. Staff'!$A$6:$A$100,A29,'A. Staff'!$E$6:$E$100)</f>
        <v>0</v>
      </c>
      <c r="E29" s="99">
        <f>SUMIF('B.1 Travel and subsistence'!$A$3:$A$220,'Indirect costs'!A29,'B.1 Travel and subsistence'!$K$3:$K$220)</f>
        <v>0</v>
      </c>
      <c r="F29" s="99">
        <f>SUMIF('B.2 Equipment'!$A$4:$A$53,'Indirect costs'!A29,'B.2 Equipment'!$J$4:$J$53)</f>
        <v>0</v>
      </c>
      <c r="G29" s="99">
        <f>SUMIF('B.3 Subcontracting'!$A$2:$A$47,'Indirect costs'!A29,'B.3 Subcontracting'!$F$2:$F$47)</f>
        <v>0</v>
      </c>
      <c r="H29" s="99">
        <f>SUMIF('B.4 Other'!$A$3:$A$78,'Indirect costs'!A29,'B.4 Other'!$F$3:$F$78)</f>
        <v>0</v>
      </c>
      <c r="I29" s="100">
        <f t="shared" si="4"/>
        <v>0</v>
      </c>
      <c r="J29" s="98">
        <f t="shared" si="5"/>
        <v>0</v>
      </c>
      <c r="K29" s="121"/>
      <c r="L29" s="102">
        <f t="shared" si="6"/>
        <v>0</v>
      </c>
      <c r="M29" s="103">
        <f t="shared" ref="M29:M48" si="7">IF(AND($L$49&lt;&gt;0,$L$49&lt;&gt;"ERROR"),L29/$L$49,0)</f>
        <v>0</v>
      </c>
    </row>
    <row r="30" spans="1:13" s="41" customFormat="1" ht="26.25" customHeight="1" x14ac:dyDescent="0.15">
      <c r="A30" s="64" t="s">
        <v>550</v>
      </c>
      <c r="B30" s="89">
        <f>+IFERROR(VLOOKUP(A30,ConsolidatedBudget!$A$40:$E$79,2,FALSE),"")</f>
        <v>0</v>
      </c>
      <c r="C30" s="90">
        <f>+IFERROR(VLOOKUP(A30,ConsolidatedBudget!$A$40:$E$79,4,FALSE),"")</f>
        <v>0</v>
      </c>
      <c r="D30" s="98">
        <f>SUMIF('A. Staff'!$A$6:$A$100,A30,'A. Staff'!$E$6:$E$100)</f>
        <v>0</v>
      </c>
      <c r="E30" s="99">
        <f>SUMIF('B.1 Travel and subsistence'!$A$3:$A$220,'Indirect costs'!A30,'B.1 Travel and subsistence'!$K$3:$K$220)</f>
        <v>0</v>
      </c>
      <c r="F30" s="99">
        <f>SUMIF('B.2 Equipment'!$A$4:$A$53,'Indirect costs'!A30,'B.2 Equipment'!$J$4:$J$53)</f>
        <v>0</v>
      </c>
      <c r="G30" s="99">
        <f>SUMIF('B.3 Subcontracting'!$A$2:$A$47,'Indirect costs'!A30,'B.3 Subcontracting'!$F$2:$F$47)</f>
        <v>0</v>
      </c>
      <c r="H30" s="99">
        <f>SUMIF('B.4 Other'!$A$3:$A$78,'Indirect costs'!A30,'B.4 Other'!$F$3:$F$78)</f>
        <v>0</v>
      </c>
      <c r="I30" s="100">
        <f t="shared" si="4"/>
        <v>0</v>
      </c>
      <c r="J30" s="98">
        <f t="shared" si="5"/>
        <v>0</v>
      </c>
      <c r="K30" s="121"/>
      <c r="L30" s="102">
        <f t="shared" si="6"/>
        <v>0</v>
      </c>
      <c r="M30" s="103">
        <f t="shared" si="7"/>
        <v>0</v>
      </c>
    </row>
    <row r="31" spans="1:13" s="41" customFormat="1" ht="26.25" customHeight="1" x14ac:dyDescent="0.15">
      <c r="A31" s="64" t="s">
        <v>551</v>
      </c>
      <c r="B31" s="89">
        <f>+IFERROR(VLOOKUP(A31,ConsolidatedBudget!$A$40:$E$79,2,FALSE),"")</f>
        <v>0</v>
      </c>
      <c r="C31" s="90">
        <f>+IFERROR(VLOOKUP(A31,ConsolidatedBudget!$A$40:$E$79,4,FALSE),"")</f>
        <v>0</v>
      </c>
      <c r="D31" s="98">
        <f>SUMIF('A. Staff'!$A$6:$A$100,A31,'A. Staff'!$E$6:$E$100)</f>
        <v>0</v>
      </c>
      <c r="E31" s="99">
        <f>SUMIF('B.1 Travel and subsistence'!$A$3:$A$220,'Indirect costs'!A31,'B.1 Travel and subsistence'!$K$3:$K$220)</f>
        <v>0</v>
      </c>
      <c r="F31" s="99">
        <f>SUMIF('B.2 Equipment'!$A$4:$A$53,'Indirect costs'!A31,'B.2 Equipment'!$J$4:$J$53)</f>
        <v>0</v>
      </c>
      <c r="G31" s="99">
        <f>SUMIF('B.3 Subcontracting'!$A$2:$A$47,'Indirect costs'!A31,'B.3 Subcontracting'!$F$2:$F$47)</f>
        <v>0</v>
      </c>
      <c r="H31" s="99">
        <f>SUMIF('B.4 Other'!$A$3:$A$78,'Indirect costs'!A31,'B.4 Other'!$F$3:$F$78)</f>
        <v>0</v>
      </c>
      <c r="I31" s="100">
        <f t="shared" si="4"/>
        <v>0</v>
      </c>
      <c r="J31" s="98">
        <f t="shared" si="5"/>
        <v>0</v>
      </c>
      <c r="K31" s="121"/>
      <c r="L31" s="102">
        <f t="shared" si="6"/>
        <v>0</v>
      </c>
      <c r="M31" s="103">
        <f t="shared" si="7"/>
        <v>0</v>
      </c>
    </row>
    <row r="32" spans="1:13" s="41" customFormat="1" ht="26.25" customHeight="1" x14ac:dyDescent="0.15">
      <c r="A32" s="64" t="s">
        <v>552</v>
      </c>
      <c r="B32" s="89">
        <f>+IFERROR(VLOOKUP(A32,ConsolidatedBudget!$A$40:$E$79,2,FALSE),"")</f>
        <v>0</v>
      </c>
      <c r="C32" s="90">
        <f>+IFERROR(VLOOKUP(A32,ConsolidatedBudget!$A$40:$E$79,4,FALSE),"")</f>
        <v>0</v>
      </c>
      <c r="D32" s="98">
        <f>SUMIF('A. Staff'!$A$6:$A$100,A32,'A. Staff'!$E$6:$E$100)</f>
        <v>0</v>
      </c>
      <c r="E32" s="99">
        <f>SUMIF('B.1 Travel and subsistence'!$A$3:$A$220,'Indirect costs'!A32,'B.1 Travel and subsistence'!$K$3:$K$220)</f>
        <v>0</v>
      </c>
      <c r="F32" s="99">
        <f>SUMIF('B.2 Equipment'!$A$4:$A$53,'Indirect costs'!A32,'B.2 Equipment'!$J$4:$J$53)</f>
        <v>0</v>
      </c>
      <c r="G32" s="99">
        <f>SUMIF('B.3 Subcontracting'!$A$2:$A$47,'Indirect costs'!A32,'B.3 Subcontracting'!$F$2:$F$47)</f>
        <v>0</v>
      </c>
      <c r="H32" s="99">
        <f>SUMIF('B.4 Other'!$A$3:$A$78,'Indirect costs'!A32,'B.4 Other'!$F$3:$F$78)</f>
        <v>0</v>
      </c>
      <c r="I32" s="100">
        <f t="shared" si="4"/>
        <v>0</v>
      </c>
      <c r="J32" s="98">
        <f t="shared" si="5"/>
        <v>0</v>
      </c>
      <c r="K32" s="121"/>
      <c r="L32" s="102">
        <f t="shared" si="6"/>
        <v>0</v>
      </c>
      <c r="M32" s="103">
        <f t="shared" si="7"/>
        <v>0</v>
      </c>
    </row>
    <row r="33" spans="1:13" s="41" customFormat="1" ht="26.25" customHeight="1" x14ac:dyDescent="0.15">
      <c r="A33" s="64" t="s">
        <v>553</v>
      </c>
      <c r="B33" s="89">
        <f>+IFERROR(VLOOKUP(A33,ConsolidatedBudget!$A$40:$E$79,2,FALSE),"")</f>
        <v>0</v>
      </c>
      <c r="C33" s="90">
        <f>+IFERROR(VLOOKUP(A33,ConsolidatedBudget!$A$40:$E$79,4,FALSE),"")</f>
        <v>0</v>
      </c>
      <c r="D33" s="98">
        <f>SUMIF('A. Staff'!$A$6:$A$100,A33,'A. Staff'!$E$6:$E$100)</f>
        <v>0</v>
      </c>
      <c r="E33" s="99">
        <f>SUMIF('B.1 Travel and subsistence'!$A$3:$A$220,'Indirect costs'!A33,'B.1 Travel and subsistence'!$K$3:$K$220)</f>
        <v>0</v>
      </c>
      <c r="F33" s="99">
        <f>SUMIF('B.2 Equipment'!$A$4:$A$53,'Indirect costs'!A33,'B.2 Equipment'!$J$4:$J$53)</f>
        <v>0</v>
      </c>
      <c r="G33" s="99">
        <f>SUMIF('B.3 Subcontracting'!$A$2:$A$47,'Indirect costs'!A33,'B.3 Subcontracting'!$F$2:$F$47)</f>
        <v>0</v>
      </c>
      <c r="H33" s="99">
        <f>SUMIF('B.4 Other'!$A$3:$A$78,'Indirect costs'!A33,'B.4 Other'!$F$3:$F$78)</f>
        <v>0</v>
      </c>
      <c r="I33" s="100">
        <f t="shared" si="4"/>
        <v>0</v>
      </c>
      <c r="J33" s="98">
        <f t="shared" si="5"/>
        <v>0</v>
      </c>
      <c r="K33" s="121"/>
      <c r="L33" s="102">
        <f t="shared" si="6"/>
        <v>0</v>
      </c>
      <c r="M33" s="103">
        <f t="shared" si="7"/>
        <v>0</v>
      </c>
    </row>
    <row r="34" spans="1:13" s="41" customFormat="1" ht="26.25" customHeight="1" x14ac:dyDescent="0.15">
      <c r="A34" s="64" t="s">
        <v>554</v>
      </c>
      <c r="B34" s="89">
        <f>+IFERROR(VLOOKUP(A34,ConsolidatedBudget!$A$40:$E$79,2,FALSE),"")</f>
        <v>0</v>
      </c>
      <c r="C34" s="90">
        <f>+IFERROR(VLOOKUP(A34,ConsolidatedBudget!$A$40:$E$79,4,FALSE),"")</f>
        <v>0</v>
      </c>
      <c r="D34" s="98">
        <f>SUMIF('A. Staff'!$A$6:$A$100,A34,'A. Staff'!$E$6:$E$100)</f>
        <v>0</v>
      </c>
      <c r="E34" s="99">
        <f>SUMIF('B.1 Travel and subsistence'!$A$3:$A$220,'Indirect costs'!A34,'B.1 Travel and subsistence'!$K$3:$K$220)</f>
        <v>0</v>
      </c>
      <c r="F34" s="99">
        <f>SUMIF('B.2 Equipment'!$A$4:$A$53,'Indirect costs'!A34,'B.2 Equipment'!$J$4:$J$53)</f>
        <v>0</v>
      </c>
      <c r="G34" s="99">
        <f>SUMIF('B.3 Subcontracting'!$A$2:$A$47,'Indirect costs'!A34,'B.3 Subcontracting'!$F$2:$F$47)</f>
        <v>0</v>
      </c>
      <c r="H34" s="99">
        <f>SUMIF('B.4 Other'!$A$3:$A$78,'Indirect costs'!A34,'B.4 Other'!$F$3:$F$78)</f>
        <v>0</v>
      </c>
      <c r="I34" s="100">
        <f t="shared" si="4"/>
        <v>0</v>
      </c>
      <c r="J34" s="98">
        <f t="shared" si="5"/>
        <v>0</v>
      </c>
      <c r="K34" s="121"/>
      <c r="L34" s="102">
        <f t="shared" si="6"/>
        <v>0</v>
      </c>
      <c r="M34" s="103">
        <f t="shared" si="7"/>
        <v>0</v>
      </c>
    </row>
    <row r="35" spans="1:13" s="41" customFormat="1" ht="26.25" customHeight="1" x14ac:dyDescent="0.15">
      <c r="A35" s="64" t="s">
        <v>555</v>
      </c>
      <c r="B35" s="89">
        <f>+IFERROR(VLOOKUP(A35,ConsolidatedBudget!$A$40:$E$79,2,FALSE),"")</f>
        <v>0</v>
      </c>
      <c r="C35" s="90">
        <f>+IFERROR(VLOOKUP(A35,ConsolidatedBudget!$A$40:$E$79,4,FALSE),"")</f>
        <v>0</v>
      </c>
      <c r="D35" s="98">
        <f>SUMIF('A. Staff'!$A$6:$A$100,A35,'A. Staff'!$E$6:$E$100)</f>
        <v>0</v>
      </c>
      <c r="E35" s="99">
        <f>SUMIF('B.1 Travel and subsistence'!$A$3:$A$220,'Indirect costs'!A35,'B.1 Travel and subsistence'!$K$3:$K$220)</f>
        <v>0</v>
      </c>
      <c r="F35" s="99">
        <f>SUMIF('B.2 Equipment'!$A$4:$A$53,'Indirect costs'!A35,'B.2 Equipment'!$J$4:$J$53)</f>
        <v>0</v>
      </c>
      <c r="G35" s="99">
        <f>SUMIF('B.3 Subcontracting'!$A$2:$A$47,'Indirect costs'!A35,'B.3 Subcontracting'!$F$2:$F$47)</f>
        <v>0</v>
      </c>
      <c r="H35" s="99">
        <f>SUMIF('B.4 Other'!$A$3:$A$78,'Indirect costs'!A35,'B.4 Other'!$F$3:$F$78)</f>
        <v>0</v>
      </c>
      <c r="I35" s="100">
        <f t="shared" si="4"/>
        <v>0</v>
      </c>
      <c r="J35" s="98">
        <f t="shared" si="5"/>
        <v>0</v>
      </c>
      <c r="K35" s="121"/>
      <c r="L35" s="102">
        <f t="shared" si="6"/>
        <v>0</v>
      </c>
      <c r="M35" s="103">
        <f t="shared" si="7"/>
        <v>0</v>
      </c>
    </row>
    <row r="36" spans="1:13" s="41" customFormat="1" ht="26.25" customHeight="1" x14ac:dyDescent="0.15">
      <c r="A36" s="64" t="s">
        <v>556</v>
      </c>
      <c r="B36" s="89">
        <f>+IFERROR(VLOOKUP(A36,ConsolidatedBudget!$A$40:$E$79,2,FALSE),"")</f>
        <v>0</v>
      </c>
      <c r="C36" s="90">
        <f>+IFERROR(VLOOKUP(A36,ConsolidatedBudget!$A$40:$E$79,4,FALSE),"")</f>
        <v>0</v>
      </c>
      <c r="D36" s="98">
        <f>SUMIF('A. Staff'!$A$6:$A$100,A36,'A. Staff'!$E$6:$E$100)</f>
        <v>0</v>
      </c>
      <c r="E36" s="99">
        <f>SUMIF('B.1 Travel and subsistence'!$A$3:$A$220,'Indirect costs'!A36,'B.1 Travel and subsistence'!$K$3:$K$220)</f>
        <v>0</v>
      </c>
      <c r="F36" s="99">
        <f>SUMIF('B.2 Equipment'!$A$4:$A$53,'Indirect costs'!A36,'B.2 Equipment'!$J$4:$J$53)</f>
        <v>0</v>
      </c>
      <c r="G36" s="99">
        <f>SUMIF('B.3 Subcontracting'!$A$2:$A$47,'Indirect costs'!A36,'B.3 Subcontracting'!$F$2:$F$47)</f>
        <v>0</v>
      </c>
      <c r="H36" s="99">
        <f>SUMIF('B.4 Other'!$A$3:$A$78,'Indirect costs'!A36,'B.4 Other'!$F$3:$F$78)</f>
        <v>0</v>
      </c>
      <c r="I36" s="100">
        <f t="shared" si="4"/>
        <v>0</v>
      </c>
      <c r="J36" s="98">
        <f t="shared" si="5"/>
        <v>0</v>
      </c>
      <c r="K36" s="121"/>
      <c r="L36" s="102">
        <f t="shared" si="6"/>
        <v>0</v>
      </c>
      <c r="M36" s="103">
        <f t="shared" si="7"/>
        <v>0</v>
      </c>
    </row>
    <row r="37" spans="1:13" s="41" customFormat="1" ht="26.25" customHeight="1" x14ac:dyDescent="0.15">
      <c r="A37" s="64" t="s">
        <v>557</v>
      </c>
      <c r="B37" s="89">
        <f>+IFERROR(VLOOKUP(A37,ConsolidatedBudget!$A$40:$E$79,2,FALSE),"")</f>
        <v>0</v>
      </c>
      <c r="C37" s="90">
        <f>+IFERROR(VLOOKUP(A37,ConsolidatedBudget!$A$40:$E$79,4,FALSE),"")</f>
        <v>0</v>
      </c>
      <c r="D37" s="98">
        <f>SUMIF('A. Staff'!$A$6:$A$100,A37,'A. Staff'!$E$6:$E$100)</f>
        <v>0</v>
      </c>
      <c r="E37" s="99">
        <f>SUMIF('B.1 Travel and subsistence'!$A$3:$A$220,'Indirect costs'!A37,'B.1 Travel and subsistence'!$K$3:$K$220)</f>
        <v>0</v>
      </c>
      <c r="F37" s="99">
        <f>SUMIF('B.2 Equipment'!$A$4:$A$53,'Indirect costs'!A37,'B.2 Equipment'!$J$4:$J$53)</f>
        <v>0</v>
      </c>
      <c r="G37" s="99">
        <f>SUMIF('B.3 Subcontracting'!$A$2:$A$47,'Indirect costs'!A37,'B.3 Subcontracting'!$F$2:$F$47)</f>
        <v>0</v>
      </c>
      <c r="H37" s="99">
        <f>SUMIF('B.4 Other'!$A$3:$A$78,'Indirect costs'!A37,'B.4 Other'!$F$3:$F$78)</f>
        <v>0</v>
      </c>
      <c r="I37" s="100">
        <f t="shared" si="4"/>
        <v>0</v>
      </c>
      <c r="J37" s="98">
        <f t="shared" si="5"/>
        <v>0</v>
      </c>
      <c r="K37" s="121"/>
      <c r="L37" s="102">
        <f t="shared" si="6"/>
        <v>0</v>
      </c>
      <c r="M37" s="103">
        <f t="shared" si="7"/>
        <v>0</v>
      </c>
    </row>
    <row r="38" spans="1:13" s="41" customFormat="1" ht="26.25" customHeight="1" x14ac:dyDescent="0.15">
      <c r="A38" s="64" t="s">
        <v>558</v>
      </c>
      <c r="B38" s="89">
        <f>+IFERROR(VLOOKUP(A38,ConsolidatedBudget!$A$40:$E$79,2,FALSE),"")</f>
        <v>0</v>
      </c>
      <c r="C38" s="90">
        <f>+IFERROR(VLOOKUP(A38,ConsolidatedBudget!$A$40:$E$79,4,FALSE),"")</f>
        <v>0</v>
      </c>
      <c r="D38" s="98">
        <f>SUMIF('A. Staff'!$A$6:$A$100,A38,'A. Staff'!$E$6:$E$100)</f>
        <v>0</v>
      </c>
      <c r="E38" s="99">
        <f>SUMIF('B.1 Travel and subsistence'!$A$3:$A$220,'Indirect costs'!A38,'B.1 Travel and subsistence'!$K$3:$K$220)</f>
        <v>0</v>
      </c>
      <c r="F38" s="99">
        <f>SUMIF('B.2 Equipment'!$A$4:$A$53,'Indirect costs'!A38,'B.2 Equipment'!$J$4:$J$53)</f>
        <v>0</v>
      </c>
      <c r="G38" s="99">
        <f>SUMIF('B.3 Subcontracting'!$A$2:$A$47,'Indirect costs'!A38,'B.3 Subcontracting'!$F$2:$F$47)</f>
        <v>0</v>
      </c>
      <c r="H38" s="99">
        <f>SUMIF('B.4 Other'!$A$3:$A$78,'Indirect costs'!A38,'B.4 Other'!$F$3:$F$78)</f>
        <v>0</v>
      </c>
      <c r="I38" s="100">
        <f t="shared" si="4"/>
        <v>0</v>
      </c>
      <c r="J38" s="98">
        <f t="shared" si="5"/>
        <v>0</v>
      </c>
      <c r="K38" s="121"/>
      <c r="L38" s="102">
        <f t="shared" si="6"/>
        <v>0</v>
      </c>
      <c r="M38" s="103">
        <f t="shared" si="7"/>
        <v>0</v>
      </c>
    </row>
    <row r="39" spans="1:13" s="41" customFormat="1" ht="26.25" customHeight="1" x14ac:dyDescent="0.15">
      <c r="A39" s="64" t="s">
        <v>559</v>
      </c>
      <c r="B39" s="89">
        <f>+IFERROR(VLOOKUP(A39,ConsolidatedBudget!$A$40:$E$79,2,FALSE),"")</f>
        <v>0</v>
      </c>
      <c r="C39" s="90">
        <f>+IFERROR(VLOOKUP(A39,ConsolidatedBudget!$A$40:$E$79,4,FALSE),"")</f>
        <v>0</v>
      </c>
      <c r="D39" s="98">
        <f>SUMIF('A. Staff'!$A$6:$A$100,A39,'A. Staff'!$E$6:$E$100)</f>
        <v>0</v>
      </c>
      <c r="E39" s="99">
        <f>SUMIF('B.1 Travel and subsistence'!$A$3:$A$220,'Indirect costs'!A39,'B.1 Travel and subsistence'!$K$3:$K$220)</f>
        <v>0</v>
      </c>
      <c r="F39" s="99">
        <f>SUMIF('B.2 Equipment'!$A$4:$A$53,'Indirect costs'!A39,'B.2 Equipment'!$J$4:$J$53)</f>
        <v>0</v>
      </c>
      <c r="G39" s="99">
        <f>SUMIF('B.3 Subcontracting'!$A$2:$A$47,'Indirect costs'!A39,'B.3 Subcontracting'!$F$2:$F$47)</f>
        <v>0</v>
      </c>
      <c r="H39" s="99">
        <f>SUMIF('B.4 Other'!$A$3:$A$78,'Indirect costs'!A39,'B.4 Other'!$F$3:$F$78)</f>
        <v>0</v>
      </c>
      <c r="I39" s="100">
        <f t="shared" si="4"/>
        <v>0</v>
      </c>
      <c r="J39" s="98">
        <f t="shared" si="5"/>
        <v>0</v>
      </c>
      <c r="K39" s="121"/>
      <c r="L39" s="102">
        <f t="shared" si="6"/>
        <v>0</v>
      </c>
      <c r="M39" s="103">
        <f t="shared" si="7"/>
        <v>0</v>
      </c>
    </row>
    <row r="40" spans="1:13" s="41" customFormat="1" ht="26.25" customHeight="1" x14ac:dyDescent="0.15">
      <c r="A40" s="64" t="s">
        <v>560</v>
      </c>
      <c r="B40" s="89">
        <f>+IFERROR(VLOOKUP(A40,ConsolidatedBudget!$A$40:$E$79,2,FALSE),"")</f>
        <v>0</v>
      </c>
      <c r="C40" s="90">
        <f>+IFERROR(VLOOKUP(A40,ConsolidatedBudget!$A$40:$E$79,4,FALSE),"")</f>
        <v>0</v>
      </c>
      <c r="D40" s="98">
        <f>SUMIF('A. Staff'!$A$6:$A$100,A40,'A. Staff'!$E$6:$E$100)</f>
        <v>0</v>
      </c>
      <c r="E40" s="99">
        <f>SUMIF('B.1 Travel and subsistence'!$A$3:$A$220,'Indirect costs'!A40,'B.1 Travel and subsistence'!$K$3:$K$220)</f>
        <v>0</v>
      </c>
      <c r="F40" s="99">
        <f>SUMIF('B.2 Equipment'!$A$4:$A$53,'Indirect costs'!A40,'B.2 Equipment'!$J$4:$J$53)</f>
        <v>0</v>
      </c>
      <c r="G40" s="99">
        <f>SUMIF('B.3 Subcontracting'!$A$2:$A$47,'Indirect costs'!A40,'B.3 Subcontracting'!$F$2:$F$47)</f>
        <v>0</v>
      </c>
      <c r="H40" s="99">
        <f>SUMIF('B.4 Other'!$A$3:$A$78,'Indirect costs'!A40,'B.4 Other'!$F$3:$F$78)</f>
        <v>0</v>
      </c>
      <c r="I40" s="100">
        <f t="shared" si="4"/>
        <v>0</v>
      </c>
      <c r="J40" s="98">
        <f t="shared" si="5"/>
        <v>0</v>
      </c>
      <c r="K40" s="121"/>
      <c r="L40" s="102">
        <f t="shared" si="6"/>
        <v>0</v>
      </c>
      <c r="M40" s="103">
        <f t="shared" si="7"/>
        <v>0</v>
      </c>
    </row>
    <row r="41" spans="1:13" s="41" customFormat="1" ht="26.25" customHeight="1" x14ac:dyDescent="0.15">
      <c r="A41" s="64" t="s">
        <v>561</v>
      </c>
      <c r="B41" s="89">
        <f>+IFERROR(VLOOKUP(A41,ConsolidatedBudget!$A$40:$E$79,2,FALSE),"")</f>
        <v>0</v>
      </c>
      <c r="C41" s="90">
        <f>+IFERROR(VLOOKUP(A41,ConsolidatedBudget!$A$40:$E$79,4,FALSE),"")</f>
        <v>0</v>
      </c>
      <c r="D41" s="98">
        <f>SUMIF('A. Staff'!$A$6:$A$100,A41,'A. Staff'!$E$6:$E$100)</f>
        <v>0</v>
      </c>
      <c r="E41" s="99">
        <f>SUMIF('B.1 Travel and subsistence'!$A$3:$A$220,'Indirect costs'!A41,'B.1 Travel and subsistence'!$K$3:$K$220)</f>
        <v>0</v>
      </c>
      <c r="F41" s="99">
        <f>SUMIF('B.2 Equipment'!$A$4:$A$53,'Indirect costs'!A41,'B.2 Equipment'!$J$4:$J$53)</f>
        <v>0</v>
      </c>
      <c r="G41" s="99">
        <f>SUMIF('B.3 Subcontracting'!$A$2:$A$47,'Indirect costs'!A41,'B.3 Subcontracting'!$F$2:$F$47)</f>
        <v>0</v>
      </c>
      <c r="H41" s="99">
        <f>SUMIF('B.4 Other'!$A$3:$A$78,'Indirect costs'!A41,'B.4 Other'!$F$3:$F$78)</f>
        <v>0</v>
      </c>
      <c r="I41" s="100">
        <f t="shared" si="4"/>
        <v>0</v>
      </c>
      <c r="J41" s="98">
        <f t="shared" si="5"/>
        <v>0</v>
      </c>
      <c r="K41" s="121"/>
      <c r="L41" s="102">
        <f t="shared" si="6"/>
        <v>0</v>
      </c>
      <c r="M41" s="103">
        <f t="shared" si="7"/>
        <v>0</v>
      </c>
    </row>
    <row r="42" spans="1:13" s="41" customFormat="1" ht="26.25" customHeight="1" x14ac:dyDescent="0.15">
      <c r="A42" s="64" t="s">
        <v>562</v>
      </c>
      <c r="B42" s="89">
        <f>+IFERROR(VLOOKUP(A42,ConsolidatedBudget!$A$40:$E$79,2,FALSE),"")</f>
        <v>0</v>
      </c>
      <c r="C42" s="90">
        <f>+IFERROR(VLOOKUP(A42,ConsolidatedBudget!$A$40:$E$79,4,FALSE),"")</f>
        <v>0</v>
      </c>
      <c r="D42" s="98">
        <f>SUMIF('A. Staff'!$A$6:$A$100,A42,'A. Staff'!$E$6:$E$100)</f>
        <v>0</v>
      </c>
      <c r="E42" s="99">
        <f>SUMIF('B.1 Travel and subsistence'!$A$3:$A$220,'Indirect costs'!A42,'B.1 Travel and subsistence'!$K$3:$K$220)</f>
        <v>0</v>
      </c>
      <c r="F42" s="99">
        <f>SUMIF('B.2 Equipment'!$A$4:$A$53,'Indirect costs'!A42,'B.2 Equipment'!$J$4:$J$53)</f>
        <v>0</v>
      </c>
      <c r="G42" s="99">
        <f>SUMIF('B.3 Subcontracting'!$A$2:$A$47,'Indirect costs'!A42,'B.3 Subcontracting'!$F$2:$F$47)</f>
        <v>0</v>
      </c>
      <c r="H42" s="99">
        <f>SUMIF('B.4 Other'!$A$3:$A$78,'Indirect costs'!A42,'B.4 Other'!$F$3:$F$78)</f>
        <v>0</v>
      </c>
      <c r="I42" s="100">
        <f t="shared" si="4"/>
        <v>0</v>
      </c>
      <c r="J42" s="98">
        <f t="shared" si="5"/>
        <v>0</v>
      </c>
      <c r="K42" s="121"/>
      <c r="L42" s="102">
        <f t="shared" si="6"/>
        <v>0</v>
      </c>
      <c r="M42" s="103">
        <f t="shared" si="7"/>
        <v>0</v>
      </c>
    </row>
    <row r="43" spans="1:13" s="41" customFormat="1" ht="26.25" customHeight="1" x14ac:dyDescent="0.15">
      <c r="A43" s="64" t="s">
        <v>563</v>
      </c>
      <c r="B43" s="89">
        <f>+IFERROR(VLOOKUP(A43,ConsolidatedBudget!$A$40:$E$79,2,FALSE),"")</f>
        <v>0</v>
      </c>
      <c r="C43" s="90">
        <f>+IFERROR(VLOOKUP(A43,ConsolidatedBudget!$A$40:$E$79,4,FALSE),"")</f>
        <v>0</v>
      </c>
      <c r="D43" s="98">
        <f>SUMIF('A. Staff'!$A$6:$A$100,A43,'A. Staff'!$E$6:$E$100)</f>
        <v>0</v>
      </c>
      <c r="E43" s="99">
        <f>SUMIF('B.1 Travel and subsistence'!$A$3:$A$220,'Indirect costs'!A43,'B.1 Travel and subsistence'!$K$3:$K$220)</f>
        <v>0</v>
      </c>
      <c r="F43" s="99">
        <f>SUMIF('B.2 Equipment'!$A$4:$A$53,'Indirect costs'!A43,'B.2 Equipment'!$J$4:$J$53)</f>
        <v>0</v>
      </c>
      <c r="G43" s="99">
        <f>SUMIF('B.3 Subcontracting'!$A$2:$A$47,'Indirect costs'!A43,'B.3 Subcontracting'!$F$2:$F$47)</f>
        <v>0</v>
      </c>
      <c r="H43" s="99">
        <f>SUMIF('B.4 Other'!$A$3:$A$78,'Indirect costs'!A43,'B.4 Other'!$F$3:$F$78)</f>
        <v>0</v>
      </c>
      <c r="I43" s="100">
        <f t="shared" si="4"/>
        <v>0</v>
      </c>
      <c r="J43" s="98">
        <f t="shared" si="5"/>
        <v>0</v>
      </c>
      <c r="K43" s="121"/>
      <c r="L43" s="102">
        <f t="shared" si="6"/>
        <v>0</v>
      </c>
      <c r="M43" s="103">
        <f t="shared" si="7"/>
        <v>0</v>
      </c>
    </row>
    <row r="44" spans="1:13" s="41" customFormat="1" ht="26.25" customHeight="1" x14ac:dyDescent="0.15">
      <c r="A44" s="64" t="s">
        <v>564</v>
      </c>
      <c r="B44" s="89">
        <f>+IFERROR(VLOOKUP(A44,ConsolidatedBudget!$A$40:$E$79,2,FALSE),"")</f>
        <v>0</v>
      </c>
      <c r="C44" s="90">
        <f>+IFERROR(VLOOKUP(A44,ConsolidatedBudget!$A$40:$E$79,4,FALSE),"")</f>
        <v>0</v>
      </c>
      <c r="D44" s="98">
        <f>SUMIF('A. Staff'!$A$6:$A$100,A44,'A. Staff'!$E$6:$E$100)</f>
        <v>0</v>
      </c>
      <c r="E44" s="99">
        <f>SUMIF('B.1 Travel and subsistence'!$A$3:$A$220,'Indirect costs'!A44,'B.1 Travel and subsistence'!$K$3:$K$220)</f>
        <v>0</v>
      </c>
      <c r="F44" s="99">
        <f>SUMIF('B.2 Equipment'!$A$4:$A$53,'Indirect costs'!A44,'B.2 Equipment'!$J$4:$J$53)</f>
        <v>0</v>
      </c>
      <c r="G44" s="99">
        <f>SUMIF('B.3 Subcontracting'!$A$2:$A$47,'Indirect costs'!A44,'B.3 Subcontracting'!$F$2:$F$47)</f>
        <v>0</v>
      </c>
      <c r="H44" s="99">
        <f>SUMIF('B.4 Other'!$A$3:$A$78,'Indirect costs'!A44,'B.4 Other'!$F$3:$F$78)</f>
        <v>0</v>
      </c>
      <c r="I44" s="100">
        <f t="shared" si="4"/>
        <v>0</v>
      </c>
      <c r="J44" s="98">
        <f t="shared" si="5"/>
        <v>0</v>
      </c>
      <c r="K44" s="121"/>
      <c r="L44" s="102">
        <f t="shared" si="6"/>
        <v>0</v>
      </c>
      <c r="M44" s="103">
        <f t="shared" si="7"/>
        <v>0</v>
      </c>
    </row>
    <row r="45" spans="1:13" s="41" customFormat="1" ht="26.25" customHeight="1" x14ac:dyDescent="0.15">
      <c r="A45" s="64" t="s">
        <v>565</v>
      </c>
      <c r="B45" s="89">
        <f>+IFERROR(VLOOKUP(A45,ConsolidatedBudget!$A$40:$E$79,2,FALSE),"")</f>
        <v>0</v>
      </c>
      <c r="C45" s="90">
        <f>+IFERROR(VLOOKUP(A45,ConsolidatedBudget!$A$40:$E$79,4,FALSE),"")</f>
        <v>0</v>
      </c>
      <c r="D45" s="98">
        <f>SUMIF('A. Staff'!$A$6:$A$100,A45,'A. Staff'!$E$6:$E$100)</f>
        <v>0</v>
      </c>
      <c r="E45" s="99">
        <f>SUMIF('B.1 Travel and subsistence'!$A$3:$A$220,'Indirect costs'!A45,'B.1 Travel and subsistence'!$K$3:$K$220)</f>
        <v>0</v>
      </c>
      <c r="F45" s="99">
        <f>SUMIF('B.2 Equipment'!$A$4:$A$53,'Indirect costs'!A45,'B.2 Equipment'!$J$4:$J$53)</f>
        <v>0</v>
      </c>
      <c r="G45" s="99">
        <f>SUMIF('B.3 Subcontracting'!$A$2:$A$47,'Indirect costs'!A45,'B.3 Subcontracting'!$F$2:$F$47)</f>
        <v>0</v>
      </c>
      <c r="H45" s="99">
        <f>SUMIF('B.4 Other'!$A$3:$A$78,'Indirect costs'!A45,'B.4 Other'!$F$3:$F$78)</f>
        <v>0</v>
      </c>
      <c r="I45" s="100">
        <f t="shared" si="4"/>
        <v>0</v>
      </c>
      <c r="J45" s="98">
        <f t="shared" si="5"/>
        <v>0</v>
      </c>
      <c r="K45" s="121"/>
      <c r="L45" s="102">
        <f t="shared" si="6"/>
        <v>0</v>
      </c>
      <c r="M45" s="103">
        <f t="shared" si="7"/>
        <v>0</v>
      </c>
    </row>
    <row r="46" spans="1:13" s="41" customFormat="1" ht="26.25" customHeight="1" x14ac:dyDescent="0.15">
      <c r="A46" s="64" t="s">
        <v>566</v>
      </c>
      <c r="B46" s="89">
        <f>+IFERROR(VLOOKUP(A46,ConsolidatedBudget!$A$40:$E$79,2,FALSE),"")</f>
        <v>0</v>
      </c>
      <c r="C46" s="90">
        <f>+IFERROR(VLOOKUP(A46,ConsolidatedBudget!$A$40:$E$79,4,FALSE),"")</f>
        <v>0</v>
      </c>
      <c r="D46" s="98">
        <f>SUMIF('A. Staff'!$A$6:$A$100,A46,'A. Staff'!$E$6:$E$100)</f>
        <v>0</v>
      </c>
      <c r="E46" s="99">
        <f>SUMIF('B.1 Travel and subsistence'!$A$3:$A$220,'Indirect costs'!A46,'B.1 Travel and subsistence'!$K$3:$K$220)</f>
        <v>0</v>
      </c>
      <c r="F46" s="99">
        <f>SUMIF('B.2 Equipment'!$A$4:$A$53,'Indirect costs'!A46,'B.2 Equipment'!$J$4:$J$53)</f>
        <v>0</v>
      </c>
      <c r="G46" s="99">
        <f>SUMIF('B.3 Subcontracting'!$A$2:$A$47,'Indirect costs'!A46,'B.3 Subcontracting'!$F$2:$F$47)</f>
        <v>0</v>
      </c>
      <c r="H46" s="99">
        <f>SUMIF('B.4 Other'!$A$3:$A$78,'Indirect costs'!A46,'B.4 Other'!$F$3:$F$78)</f>
        <v>0</v>
      </c>
      <c r="I46" s="100">
        <f t="shared" si="4"/>
        <v>0</v>
      </c>
      <c r="J46" s="98">
        <f t="shared" si="5"/>
        <v>0</v>
      </c>
      <c r="K46" s="121"/>
      <c r="L46" s="102">
        <f t="shared" si="6"/>
        <v>0</v>
      </c>
      <c r="M46" s="103">
        <f t="shared" si="7"/>
        <v>0</v>
      </c>
    </row>
    <row r="47" spans="1:13" s="41" customFormat="1" ht="26.25" customHeight="1" x14ac:dyDescent="0.15">
      <c r="A47" s="64" t="s">
        <v>567</v>
      </c>
      <c r="B47" s="89">
        <f>+IFERROR(VLOOKUP(A47,ConsolidatedBudget!$A$40:$E$79,2,FALSE),"")</f>
        <v>0</v>
      </c>
      <c r="C47" s="90">
        <f>+IFERROR(VLOOKUP(A47,ConsolidatedBudget!$A$40:$E$79,4,FALSE),"")</f>
        <v>0</v>
      </c>
      <c r="D47" s="98">
        <f>SUMIF('A. Staff'!$A$6:$A$100,A47,'A. Staff'!$E$6:$E$100)</f>
        <v>0</v>
      </c>
      <c r="E47" s="99">
        <f>SUMIF('B.1 Travel and subsistence'!$A$3:$A$220,'Indirect costs'!A47,'B.1 Travel and subsistence'!$K$3:$K$220)</f>
        <v>0</v>
      </c>
      <c r="F47" s="99">
        <f>SUMIF('B.2 Equipment'!$A$4:$A$53,'Indirect costs'!A47,'B.2 Equipment'!$J$4:$J$53)</f>
        <v>0</v>
      </c>
      <c r="G47" s="99">
        <f>SUMIF('B.3 Subcontracting'!$A$2:$A$47,'Indirect costs'!A47,'B.3 Subcontracting'!$F$2:$F$47)</f>
        <v>0</v>
      </c>
      <c r="H47" s="99">
        <f>SUMIF('B.4 Other'!$A$3:$A$78,'Indirect costs'!A47,'B.4 Other'!$F$3:$F$78)</f>
        <v>0</v>
      </c>
      <c r="I47" s="100">
        <f t="shared" si="4"/>
        <v>0</v>
      </c>
      <c r="J47" s="98">
        <f t="shared" si="5"/>
        <v>0</v>
      </c>
      <c r="K47" s="121"/>
      <c r="L47" s="102">
        <f t="shared" si="6"/>
        <v>0</v>
      </c>
      <c r="M47" s="103">
        <f t="shared" si="7"/>
        <v>0</v>
      </c>
    </row>
    <row r="48" spans="1:13" s="46" customFormat="1" ht="26.25" customHeight="1" thickBot="1" x14ac:dyDescent="0.2">
      <c r="A48" s="267" t="s">
        <v>568</v>
      </c>
      <c r="B48" s="89">
        <f>+IFERROR(VLOOKUP(A48,ConsolidatedBudget!$A$40:$E$79,2,FALSE),"")</f>
        <v>0</v>
      </c>
      <c r="C48" s="90">
        <f>+IFERROR(VLOOKUP(A48,ConsolidatedBudget!$A$40:$E$79,4,FALSE),"")</f>
        <v>0</v>
      </c>
      <c r="D48" s="250">
        <f>SUMIF('A. Staff'!$A$6:$A$100,A48,'A. Staff'!$E$6:$E$100)</f>
        <v>0</v>
      </c>
      <c r="E48" s="105">
        <f>SUMIF('B.1 Travel and subsistence'!$A$3:$A$220,'Indirect costs'!A48,'B.1 Travel and subsistence'!$K$3:$K$220)</f>
        <v>0</v>
      </c>
      <c r="F48" s="105">
        <f>SUMIF('B.2 Equipment'!$A$4:$A$53,'Indirect costs'!A48,'B.2 Equipment'!$J$4:$J$53)</f>
        <v>0</v>
      </c>
      <c r="G48" s="105">
        <f>SUMIF('B.3 Subcontracting'!$A$2:$A$47,'Indirect costs'!A48,'B.3 Subcontracting'!$F$2:$F$47)</f>
        <v>0</v>
      </c>
      <c r="H48" s="105">
        <f>SUMIF('B.4 Other'!$A$3:$A$78,'Indirect costs'!A48,'B.4 Other'!$F$3:$F$78)</f>
        <v>0</v>
      </c>
      <c r="I48" s="251">
        <f t="shared" si="4"/>
        <v>0</v>
      </c>
      <c r="J48" s="250">
        <f t="shared" si="5"/>
        <v>0</v>
      </c>
      <c r="K48" s="121"/>
      <c r="L48" s="106">
        <f t="shared" si="6"/>
        <v>0</v>
      </c>
      <c r="M48" s="103">
        <f t="shared" si="7"/>
        <v>0</v>
      </c>
    </row>
    <row r="49" spans="1:13" s="12" customFormat="1" ht="38.25" customHeight="1" thickTop="1" thickBot="1" x14ac:dyDescent="0.2">
      <c r="A49" s="268" t="str">
        <f>Translation!A145</f>
        <v>Total</v>
      </c>
      <c r="B49" s="269"/>
      <c r="C49" s="269"/>
      <c r="D49" s="270">
        <f t="shared" ref="D49:I49" si="8">SUM(D9:D48)</f>
        <v>209705</v>
      </c>
      <c r="E49" s="271">
        <f t="shared" si="8"/>
        <v>53200</v>
      </c>
      <c r="F49" s="272">
        <f t="shared" si="8"/>
        <v>3800</v>
      </c>
      <c r="G49" s="272">
        <f t="shared" si="8"/>
        <v>14000</v>
      </c>
      <c r="H49" s="273">
        <f t="shared" si="8"/>
        <v>54650</v>
      </c>
      <c r="I49" s="270">
        <f t="shared" si="8"/>
        <v>125650</v>
      </c>
      <c r="J49" s="247">
        <f>IF(D49+I49&lt;&gt;SUM(J9:J48),"ERROR",D49+I49)</f>
        <v>335355</v>
      </c>
      <c r="K49" s="247">
        <f>SUM(K9:K48)</f>
        <v>23475</v>
      </c>
      <c r="L49" s="274">
        <f>SUM(L9:L48)</f>
        <v>358830</v>
      </c>
      <c r="M49" s="275"/>
    </row>
    <row r="50" spans="1:13" s="13" customFormat="1" ht="13.5" customHeight="1" x14ac:dyDescent="0.15">
      <c r="A50" s="78"/>
      <c r="B50" s="78"/>
      <c r="C50" s="78"/>
      <c r="D50" s="117"/>
      <c r="E50" s="118"/>
      <c r="F50" s="118"/>
      <c r="G50" s="118"/>
      <c r="H50" s="118"/>
      <c r="I50" s="117"/>
      <c r="J50" s="117"/>
      <c r="K50" s="119"/>
      <c r="L50" s="119"/>
      <c r="M50" s="120"/>
    </row>
    <row r="51" spans="1:13" ht="19" hidden="1" thickTop="1" x14ac:dyDescent="0.2">
      <c r="I51" s="9"/>
    </row>
    <row r="52" spans="1:13" ht="19" hidden="1" thickTop="1" x14ac:dyDescent="0.2"/>
    <row r="53" spans="1:13" ht="19" hidden="1" thickTop="1" x14ac:dyDescent="0.2"/>
    <row r="54" spans="1:13" ht="19" hidden="1" thickTop="1" x14ac:dyDescent="0.2"/>
    <row r="55" spans="1:13" ht="19" hidden="1" thickTop="1" x14ac:dyDescent="0.2"/>
    <row r="56" spans="1:13" ht="19" hidden="1" thickTop="1" x14ac:dyDescent="0.2"/>
    <row r="57" spans="1:13" ht="19" hidden="1" thickTop="1" x14ac:dyDescent="0.2"/>
    <row r="58" spans="1:13" ht="19" hidden="1" thickTop="1" x14ac:dyDescent="0.2"/>
    <row r="59" spans="1:13" ht="19" hidden="1" thickTop="1" x14ac:dyDescent="0.2"/>
    <row r="60" spans="1:13" ht="19" hidden="1" thickTop="1" x14ac:dyDescent="0.2"/>
    <row r="61" spans="1:13" ht="19" hidden="1" thickTop="1" x14ac:dyDescent="0.2"/>
    <row r="62" spans="1:13" ht="19" hidden="1" thickTop="1" x14ac:dyDescent="0.2"/>
    <row r="63" spans="1:13" ht="19" hidden="1" thickTop="1" x14ac:dyDescent="0.2"/>
    <row r="64" spans="1:13" ht="19" hidden="1" thickTop="1" x14ac:dyDescent="0.2"/>
    <row r="65" ht="19" hidden="1" thickTop="1" x14ac:dyDescent="0.2"/>
    <row r="66" ht="19" hidden="1" thickTop="1" x14ac:dyDescent="0.2"/>
    <row r="67" ht="19" hidden="1" thickTop="1" x14ac:dyDescent="0.2"/>
    <row r="68" ht="19" hidden="1" thickTop="1" x14ac:dyDescent="0.2"/>
    <row r="69" ht="19" hidden="1" thickTop="1" x14ac:dyDescent="0.2"/>
    <row r="70" ht="19" hidden="1" thickTop="1" x14ac:dyDescent="0.2"/>
    <row r="71" ht="19" hidden="1" thickTop="1" x14ac:dyDescent="0.2"/>
    <row r="72" ht="19" hidden="1" thickTop="1" x14ac:dyDescent="0.2"/>
    <row r="73" ht="19" hidden="1" thickTop="1" x14ac:dyDescent="0.2"/>
    <row r="74" ht="19" hidden="1" thickTop="1" x14ac:dyDescent="0.2"/>
    <row r="75" ht="19" hidden="1" thickTop="1" x14ac:dyDescent="0.2"/>
    <row r="76" ht="19" hidden="1" thickTop="1" x14ac:dyDescent="0.2"/>
  </sheetData>
  <sheetProtection password="C7C4" sheet="1" objects="1" scenarios="1"/>
  <customSheetViews>
    <customSheetView guid="{66AF0A42-F63F-4FA7-868C-A359F93CB329}" scale="103" fitToPage="1" hiddenRows="1" hiddenColumns="1" topLeftCell="A5">
      <selection activeCell="E8" sqref="E8"/>
      <pageMargins left="0.23622047244094491" right="0.23622047244094491" top="0.74803149606299213" bottom="0.74803149606299213" header="0.31496062992125984" footer="0.31496062992125984"/>
      <printOptions horizontalCentered="1"/>
      <pageSetup paperSize="9" scale="68" orientation="landscape" r:id="rId1"/>
      <headerFooter alignWithMargins="0">
        <oddHeader>&amp;C&amp;A</oddHeader>
        <oddFooter>&amp;L&amp;F&amp;CPage &amp;P of &amp;N&amp;R&amp;D  &amp;T</oddFooter>
      </headerFooter>
    </customSheetView>
  </customSheetViews>
  <mergeCells count="13">
    <mergeCell ref="L1:M1"/>
    <mergeCell ref="L2:M2"/>
    <mergeCell ref="D5:M5"/>
    <mergeCell ref="B7:B8"/>
    <mergeCell ref="C7:C8"/>
    <mergeCell ref="E7:I7"/>
    <mergeCell ref="D6:J6"/>
    <mergeCell ref="L6:M7"/>
    <mergeCell ref="K7:K8"/>
    <mergeCell ref="A3:M3"/>
    <mergeCell ref="J7:J8"/>
    <mergeCell ref="D7:D8"/>
    <mergeCell ref="A7:A8"/>
  </mergeCells>
  <phoneticPr fontId="8" type="noConversion"/>
  <dataValidations count="3">
    <dataValidation operator="lessThanOrEqual" allowBlank="1" showInputMessage="1" showErrorMessage="1" sqref="L9:M48" xr:uid="{00000000-0002-0000-0800-000000000000}"/>
    <dataValidation type="whole" operator="greaterThanOrEqual" allowBlank="1" showInputMessage="1" showErrorMessage="1" sqref="J9:J48" xr:uid="{00000000-0002-0000-0800-000001000000}">
      <formula1>0</formula1>
    </dataValidation>
    <dataValidation type="whole" operator="greaterThanOrEqual" allowBlank="1" showInputMessage="1" showErrorMessage="1" error="You are only allowed to encode whole numbers" sqref="K9:K48" xr:uid="{00000000-0002-0000-0800-000002000000}">
      <formula1>0</formula1>
    </dataValidation>
  </dataValidations>
  <printOptions horizontalCentered="1"/>
  <pageMargins left="0.23622047244094491" right="0.23622047244094491" top="0.74803149606299213" bottom="0.74803149606299213" header="0.31496062992125984" footer="0.31496062992125984"/>
  <pageSetup paperSize="9" scale="35" orientation="landscape" r:id="rId2"/>
  <headerFooter alignWithMargins="0">
    <oddHeader>&amp;C&amp;A</oddHeader>
    <oddFooter>&amp;L&amp;F&amp;CPage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ConsolidatedBudget</vt:lpstr>
      <vt:lpstr>changes SHEET TO HIDE</vt:lpstr>
      <vt:lpstr>Translation</vt:lpstr>
      <vt:lpstr>A. Staff</vt:lpstr>
      <vt:lpstr>B.1 Travel and subsistence</vt:lpstr>
      <vt:lpstr>B.2 Equipment</vt:lpstr>
      <vt:lpstr>B.3 Subcontracting</vt:lpstr>
      <vt:lpstr>B.4 Other</vt:lpstr>
      <vt:lpstr>Indirect costs</vt:lpstr>
      <vt:lpstr>Revenue</vt:lpstr>
      <vt:lpstr>Countries list</vt:lpstr>
      <vt:lpstr>Ceilings</vt:lpstr>
      <vt:lpstr>Countries</vt:lpstr>
      <vt:lpstr>DurationMonths</vt:lpstr>
      <vt:lpstr>Revenue!Partners</vt:lpstr>
      <vt:lpstr>Partners</vt:lpstr>
      <vt:lpstr>'A. Staff'!Print_Area</vt:lpstr>
      <vt:lpstr>'B.1 Travel and subsistence'!Print_Area</vt:lpstr>
      <vt:lpstr>'B.2 Equipment'!Print_Area</vt:lpstr>
      <vt:lpstr>'B.3 Subcontracting'!Print_Area</vt:lpstr>
      <vt:lpstr>'B.4 Other'!Print_Area</vt:lpstr>
      <vt:lpstr>'Countries list'!Print_Area</vt:lpstr>
      <vt:lpstr>'Indirect costs'!Print_Area</vt:lpstr>
      <vt:lpstr>Revenue!Print_Area</vt:lpstr>
      <vt:lpstr>Translation!Print_Area</vt:lpstr>
      <vt:lpstr>'A. Staff'!Print_Titles</vt:lpstr>
      <vt:lpstr>'Indirect costs'!Print_Titles</vt:lpstr>
      <vt:lpstr>Revenue!Print_Titles</vt:lpstr>
      <vt:lpstr>Rates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Georgy.ARAGONES-MELHEM@ec.europa.eu</dc:creator>
  <cp:lastModifiedBy>Nike K. Pokorn</cp:lastModifiedBy>
  <cp:lastPrinted>2019-04-03T08:34:33Z</cp:lastPrinted>
  <dcterms:created xsi:type="dcterms:W3CDTF">2006-12-14T08:14:57Z</dcterms:created>
  <dcterms:modified xsi:type="dcterms:W3CDTF">2019-04-03T11:11:04Z</dcterms:modified>
</cp:coreProperties>
</file>